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2260" windowHeight="12645" xr2:uid="{00000000-000D-0000-FFFF-FFFF00000000}"/>
  </bookViews>
  <sheets>
    <sheet name="SEPTEMBRE 2017" sheetId="1" r:id="rId1"/>
    <sheet name="OCTOBRE 2017" sheetId="2" r:id="rId2"/>
    <sheet name="NOVEMBRE 2017" sheetId="3" r:id="rId3"/>
    <sheet name="DECEMBRE 2017" sheetId="4" r:id="rId4"/>
  </sheets>
  <externalReferences>
    <externalReference r:id="rId5"/>
  </externalReferences>
  <definedNames>
    <definedName name="Annéecivile">[1]Janvier!$N$2</definedName>
    <definedName name="DecSun1">DATE(Annéecivile,12,1)-WEEKDAY(DATE(Annéecivile,12,1))+1</definedName>
    <definedName name="joursdeaffectation" localSheetId="3">[1]Décembre!$L$4:$L$33</definedName>
    <definedName name="joursdeaffectation" localSheetId="2">[1]Novembre!$L$4:$L$33</definedName>
    <definedName name="joursdeaffectation" localSheetId="1">[1]Octobre!$L$4:$L$33</definedName>
    <definedName name="joursdeaffectation" localSheetId="0">[1]Septembre!$L$4:$L$33</definedName>
    <definedName name="NovSun1">DATE(Annéecivile,11,1)-WEEKDAY(DATE(Annéecivile,11,1))+1</definedName>
    <definedName name="OctSun1">DATE(Annéecivile,10,1)-WEEKDAY(DATE(Annéecivile,10,1))+1</definedName>
    <definedName name="SepSun1">DATE(Annéecivile,9,1)-WEEKDAY(DATE(Annéecivile,9,1))+1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H9" i="4"/>
  <c r="G9" i="4"/>
  <c r="F9" i="4"/>
  <c r="E9" i="4"/>
  <c r="D9" i="4"/>
  <c r="C9" i="4"/>
  <c r="G4" i="4"/>
  <c r="F4" i="4"/>
  <c r="E4" i="4"/>
  <c r="D4" i="4"/>
  <c r="C4" i="4"/>
  <c r="N2" i="4"/>
  <c r="I9" i="3"/>
  <c r="H9" i="3"/>
  <c r="G9" i="3"/>
  <c r="F9" i="3"/>
  <c r="E9" i="3"/>
  <c r="D9" i="3"/>
  <c r="C9" i="3"/>
  <c r="I8" i="3"/>
  <c r="H8" i="3"/>
  <c r="G8" i="3"/>
  <c r="E4" i="3"/>
  <c r="D4" i="3"/>
  <c r="C4" i="3"/>
  <c r="N2" i="3"/>
  <c r="I9" i="2"/>
  <c r="H9" i="2"/>
  <c r="G9" i="2"/>
  <c r="F9" i="2"/>
  <c r="E9" i="2"/>
  <c r="H4" i="2"/>
  <c r="G4" i="2"/>
  <c r="F4" i="2"/>
  <c r="E4" i="2"/>
  <c r="D4" i="2"/>
  <c r="C4" i="2"/>
  <c r="N2" i="2"/>
  <c r="I9" i="1"/>
  <c r="H9" i="1"/>
  <c r="G9" i="1"/>
  <c r="F9" i="1"/>
  <c r="E9" i="1"/>
  <c r="D9" i="1"/>
  <c r="C9" i="1"/>
  <c r="F4" i="1"/>
  <c r="E4" i="1"/>
  <c r="D4" i="1"/>
  <c r="C4" i="1"/>
  <c r="N2" i="1"/>
</calcChain>
</file>

<file path=xl/sharedStrings.xml><?xml version="1.0" encoding="utf-8"?>
<sst xmlns="http://schemas.openxmlformats.org/spreadsheetml/2006/main" count="172" uniqueCount="39">
  <si>
    <t>SEPTEMBRE</t>
  </si>
  <si>
    <t>DEVOIRS</t>
  </si>
  <si>
    <t>L</t>
  </si>
  <si>
    <t>M</t>
  </si>
  <si>
    <t>J</t>
  </si>
  <si>
    <t>V</t>
  </si>
  <si>
    <t>S</t>
  </si>
  <si>
    <t>D</t>
  </si>
  <si>
    <t>LUN</t>
  </si>
  <si>
    <t>NALINNES: COURS PARTICULIERS</t>
  </si>
  <si>
    <t>NALINNES: ENTRAINEMENT LIBRE</t>
  </si>
  <si>
    <t>MAR</t>
  </si>
  <si>
    <t>SOIGNIES: COURS PARTICULIERS</t>
  </si>
  <si>
    <t>EMPLOI DU TEMPS HEBDOMADAIRE</t>
  </si>
  <si>
    <t>GILLY: ENTRAINEMENT DIRIGE COMPETITEURS</t>
  </si>
  <si>
    <t>VEN</t>
  </si>
  <si>
    <t>SAMEDI</t>
  </si>
  <si>
    <t>DIMANCHE</t>
  </si>
  <si>
    <t>MER</t>
  </si>
  <si>
    <t>CLUB J'Y DANSE</t>
  </si>
  <si>
    <t>CLUB TOURBILLON</t>
  </si>
  <si>
    <t>SOIGNIES: ENTRAINEMENT LIBRE</t>
  </si>
  <si>
    <t>14H - 16H</t>
  </si>
  <si>
    <t>ENTRAINEMENT SOIGNIES</t>
  </si>
  <si>
    <t>SAM</t>
  </si>
  <si>
    <t>18H-20H</t>
  </si>
  <si>
    <t>19:00 - 22H</t>
  </si>
  <si>
    <t>19H - 22H</t>
  </si>
  <si>
    <t>ENTRAINEMENT NALINNES</t>
  </si>
  <si>
    <t>ENTRAINEMENT          NALINNES</t>
  </si>
  <si>
    <t>DIM</t>
  </si>
  <si>
    <t>OCTOBRE</t>
  </si>
  <si>
    <t>NOVEMBRE</t>
  </si>
  <si>
    <t>BAL CLUB J'Y DANSE</t>
  </si>
  <si>
    <t>DÉCEMBRE</t>
  </si>
  <si>
    <t>X</t>
  </si>
  <si>
    <t>PAS DE COURS PARTICULIERS</t>
  </si>
  <si>
    <t>PAS D'ENTRAINEMENT DIRIGE COMPETITEURS</t>
  </si>
  <si>
    <t>PAS COURS PARTICULIERS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</si>
</sst>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4"/>
      <color rgb="FF39B5D4"/>
      <name val="Arial"/>
      <family val="2"/>
    </font>
    <font>
      <b/>
      <sz val="17"/>
      <color rgb="FF39B5D4"/>
      <name val="Arial"/>
      <family val="2"/>
    </font>
    <font>
      <sz val="10"/>
      <color rgb="FF404040"/>
      <name val="Arial"/>
      <family val="2"/>
    </font>
    <font>
      <b/>
      <sz val="12"/>
      <color rgb="FF39B5D4"/>
      <name val="Arial"/>
      <family val="2"/>
    </font>
    <font>
      <b/>
      <sz val="10"/>
      <color rgb="FFE60000"/>
      <name val="Arial"/>
      <family val="2"/>
    </font>
    <font>
      <b/>
      <sz val="10"/>
      <color rgb="FF000000"/>
      <name val="Arial"/>
      <family val="2"/>
    </font>
    <font>
      <b/>
      <sz val="10"/>
      <color rgb="FF404040"/>
      <name val="Arial"/>
      <family val="2"/>
    </font>
    <font>
      <b/>
      <sz val="10"/>
      <color rgb="FF378E4E"/>
      <name val="Arial"/>
      <family val="2"/>
    </font>
    <font>
      <sz val="10"/>
      <color rgb="FFFFFFFF"/>
      <name val="Arial"/>
      <family val="2"/>
    </font>
    <font>
      <b/>
      <sz val="10"/>
      <color rgb="FF00B0F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2"/>
      <color rgb="FF39B5D4"/>
      <name val="Arial"/>
      <family val="2"/>
    </font>
    <font>
      <sz val="12"/>
      <color rgb="FF002060"/>
      <name val="Arial"/>
      <family val="2"/>
    </font>
    <font>
      <b/>
      <sz val="14"/>
      <color rgb="FFFF0000"/>
      <name val="Arial"/>
      <family val="2"/>
    </font>
    <font>
      <b/>
      <sz val="10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9B5D4"/>
        <bgColor rgb="FF39B5D4"/>
      </patternFill>
    </fill>
    <fill>
      <patternFill patternType="solid">
        <fgColor rgb="FFF2F2F2"/>
        <bgColor rgb="FFF2F2F2"/>
      </patternFill>
    </fill>
    <fill>
      <patternFill patternType="solid">
        <fgColor rgb="FFFF9D9D"/>
        <bgColor rgb="FFFF9D9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rgb="FFD7F0F7"/>
      </right>
      <top/>
      <bottom/>
      <diagonal/>
    </border>
    <border>
      <left style="thin">
        <color rgb="FFD7F0F7"/>
      </left>
      <right/>
      <top style="thin">
        <color rgb="FFD7F0F7"/>
      </top>
      <bottom style="thin">
        <color rgb="FFD7F0F7"/>
      </bottom>
      <diagonal/>
    </border>
    <border>
      <left/>
      <right/>
      <top style="thin">
        <color rgb="FFD7F0F7"/>
      </top>
      <bottom/>
      <diagonal/>
    </border>
    <border>
      <left/>
      <right style="thin">
        <color rgb="FFD7F0F7"/>
      </right>
      <top style="thin">
        <color rgb="FFD7F0F7"/>
      </top>
      <bottom/>
      <diagonal/>
    </border>
    <border>
      <left style="thin">
        <color rgb="FFD7F0F7"/>
      </left>
      <right/>
      <top style="thin">
        <color rgb="FFD7F0F7"/>
      </top>
      <bottom style="thin">
        <color rgb="FF000000"/>
      </bottom>
      <diagonal/>
    </border>
    <border>
      <left/>
      <right style="thin">
        <color rgb="FFD7F0F7"/>
      </right>
      <top style="thin">
        <color rgb="FFD7F0F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CCCC"/>
      </bottom>
      <diagonal/>
    </border>
    <border>
      <left style="thin">
        <color rgb="FF000000"/>
      </left>
      <right style="thin">
        <color rgb="FF000000"/>
      </right>
      <top style="thin">
        <color rgb="FFFF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CCCC"/>
      </top>
      <bottom style="thin">
        <color rgb="FFFFCCCC"/>
      </bottom>
      <diagonal/>
    </border>
    <border>
      <left/>
      <right/>
      <top/>
      <bottom style="thin">
        <color rgb="FFD7F0F7"/>
      </bottom>
      <diagonal/>
    </border>
    <border>
      <left style="thin">
        <color rgb="FFD7F0F7"/>
      </left>
      <right/>
      <top style="thin">
        <color rgb="FFD7F0F7"/>
      </top>
      <bottom/>
      <diagonal/>
    </border>
    <border>
      <left style="thin">
        <color rgb="FFD7F0F7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D7F0F7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D7F0F7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D7F0F7"/>
      </left>
      <right style="thin">
        <color rgb="FFFFFFFF"/>
      </right>
      <top/>
      <bottom style="thin">
        <color rgb="FFD7F0F7"/>
      </bottom>
      <diagonal/>
    </border>
    <border>
      <left style="thin">
        <color rgb="FFFFFFFF"/>
      </left>
      <right style="thin">
        <color rgb="FFFFFFFF"/>
      </right>
      <top/>
      <bottom style="thin">
        <color rgb="FFD7F0F7"/>
      </bottom>
      <diagonal/>
    </border>
    <border>
      <left style="thin">
        <color rgb="FFFFFFFF"/>
      </left>
      <right style="thin">
        <color rgb="FFD7F0F7"/>
      </right>
      <top/>
      <bottom style="thin">
        <color rgb="FFD7F0F7"/>
      </bottom>
      <diagonal/>
    </border>
    <border>
      <left/>
      <right style="thin">
        <color rgb="FFD7F0F7"/>
      </right>
      <top/>
      <bottom style="thin">
        <color rgb="FFD7F0F7"/>
      </bottom>
      <diagonal/>
    </border>
    <border>
      <left style="thin">
        <color rgb="FF000000"/>
      </left>
      <right/>
      <top style="thin">
        <color rgb="FFFFCCCC"/>
      </top>
      <bottom style="thin">
        <color rgb="FFFFCCCC"/>
      </bottom>
      <diagonal/>
    </border>
    <border>
      <left style="thin">
        <color rgb="FFD7F0F7"/>
      </left>
      <right style="thin">
        <color rgb="FF000000"/>
      </right>
      <top style="thin">
        <color rgb="FFD7F0F7"/>
      </top>
      <bottom/>
      <diagonal/>
    </border>
    <border>
      <left style="thin">
        <color rgb="FF000000"/>
      </left>
      <right/>
      <top style="thin">
        <color rgb="FFFFCCCC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D7F0F7"/>
      </right>
      <top/>
      <bottom style="thin">
        <color rgb="FFFFFFFF"/>
      </bottom>
      <diagonal/>
    </border>
    <border>
      <left/>
      <right style="thin">
        <color rgb="FFD7F0F7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D7F0F7"/>
      </bottom>
      <diagonal/>
    </border>
    <border>
      <left style="thin">
        <color rgb="FFFFFFFF"/>
      </left>
      <right style="thin">
        <color rgb="FFD7F0F7"/>
      </right>
      <top/>
      <bottom/>
      <diagonal/>
    </border>
    <border>
      <left/>
      <right/>
      <top style="thin">
        <color rgb="FFFFCCCC"/>
      </top>
      <bottom style="thin">
        <color rgb="FFFF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D7F0F7"/>
      </left>
      <right/>
      <top/>
      <bottom/>
      <diagonal/>
    </border>
    <border>
      <left/>
      <right style="thin">
        <color rgb="FFD7F0F7"/>
      </right>
      <top style="thin">
        <color rgb="FF000000"/>
      </top>
      <bottom style="thin">
        <color rgb="FFD7F0F7"/>
      </bottom>
      <diagonal/>
    </border>
    <border>
      <left/>
      <right style="thin">
        <color rgb="FFD7F0F7"/>
      </right>
      <top style="thin">
        <color rgb="FFFFCCCC"/>
      </top>
      <bottom style="thin">
        <color rgb="FFFFCCCC"/>
      </bottom>
      <diagonal/>
    </border>
    <border>
      <left/>
      <right/>
      <top/>
      <bottom style="thin">
        <color rgb="FFFFCCCC"/>
      </bottom>
      <diagonal/>
    </border>
    <border>
      <left/>
      <right style="thin">
        <color rgb="FFD7F0F7"/>
      </right>
      <top/>
      <bottom style="thin">
        <color rgb="FFFFCCCC"/>
      </bottom>
      <diagonal/>
    </border>
    <border>
      <left style="thin">
        <color rgb="FFFFFFFF"/>
      </left>
      <right style="thin">
        <color rgb="FFD7F0F7"/>
      </right>
      <top style="thin">
        <color rgb="FFFFFFFF"/>
      </top>
      <bottom/>
      <diagonal/>
    </border>
    <border>
      <left/>
      <right style="thin">
        <color rgb="FFD7F0F7"/>
      </right>
      <top style="thin">
        <color rgb="FFFFCCCC"/>
      </top>
      <bottom style="thin">
        <color rgb="FFD7F0F7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4" applyFont="1" applyAlignment="1">
      <alignment vertical="center" textRotation="90"/>
    </xf>
    <xf numFmtId="0" fontId="0" fillId="0" borderId="0" xfId="0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left" vertical="center" wrapText="1" indent="1"/>
    </xf>
    <xf numFmtId="0" fontId="0" fillId="0" borderId="14" xfId="0" applyBorder="1"/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indent="1"/>
    </xf>
    <xf numFmtId="49" fontId="14" fillId="3" borderId="16" xfId="0" applyNumberFormat="1" applyFont="1" applyFill="1" applyBorder="1" applyAlignment="1">
      <alignment horizontal="left" indent="1"/>
    </xf>
    <xf numFmtId="0" fontId="15" fillId="3" borderId="19" xfId="0" applyFont="1" applyFill="1" applyBorder="1" applyAlignment="1">
      <alignment horizontal="left" vertical="top" indent="1"/>
    </xf>
    <xf numFmtId="0" fontId="13" fillId="0" borderId="0" xfId="0" applyFont="1" applyAlignment="1">
      <alignment vertical="center"/>
    </xf>
    <xf numFmtId="49" fontId="14" fillId="3" borderId="25" xfId="0" applyNumberFormat="1" applyFont="1" applyFill="1" applyBorder="1" applyAlignment="1">
      <alignment horizontal="left" indent="1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14" fillId="4" borderId="16" xfId="0" applyNumberFormat="1" applyFont="1" applyFill="1" applyBorder="1" applyAlignment="1">
      <alignment horizontal="left" vertical="center" inden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17" fillId="0" borderId="0" xfId="0" applyFont="1" applyAlignment="1">
      <alignment horizontal="right" vertical="center" textRotation="90"/>
    </xf>
    <xf numFmtId="0" fontId="9" fillId="0" borderId="0" xfId="0" applyFont="1" applyAlignment="1">
      <alignment horizontal="center"/>
    </xf>
    <xf numFmtId="0" fontId="15" fillId="3" borderId="32" xfId="0" applyFont="1" applyFill="1" applyBorder="1" applyAlignment="1">
      <alignment horizontal="left" vertical="top" indent="1"/>
    </xf>
    <xf numFmtId="164" fontId="18" fillId="0" borderId="14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5" xfId="0" applyBorder="1"/>
    <xf numFmtId="0" fontId="8" fillId="0" borderId="3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textRotation="90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7" fillId="0" borderId="47" xfId="4" applyFont="1" applyBorder="1" applyAlignment="1">
      <alignment textRotation="90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45" xfId="0" applyFont="1" applyBorder="1" applyAlignment="1"/>
    <xf numFmtId="0" fontId="6" fillId="0" borderId="49" xfId="0" applyFont="1" applyBorder="1" applyAlignment="1"/>
    <xf numFmtId="0" fontId="12" fillId="2" borderId="16" xfId="0" applyFont="1" applyFill="1" applyBorder="1" applyAlignment="1">
      <alignment horizontal="center"/>
    </xf>
    <xf numFmtId="0" fontId="9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7" fillId="0" borderId="0" xfId="4" applyFont="1" applyAlignment="1">
      <alignment textRotation="90"/>
    </xf>
    <xf numFmtId="0" fontId="6" fillId="0" borderId="0" xfId="0" applyFont="1" applyAlignment="1"/>
    <xf numFmtId="0" fontId="9" fillId="0" borderId="50" xfId="0" applyFont="1" applyBorder="1" applyAlignment="1">
      <alignment horizontal="center"/>
    </xf>
    <xf numFmtId="164" fontId="16" fillId="0" borderId="0" xfId="0" applyNumberFormat="1" applyFont="1" applyFill="1" applyAlignment="1">
      <alignment horizontal="center" vertical="center" wrapText="1"/>
    </xf>
    <xf numFmtId="164" fontId="6" fillId="5" borderId="0" xfId="0" applyNumberFormat="1" applyFont="1" applyFill="1" applyAlignment="1">
      <alignment horizontal="center" vertical="center" wrapText="1"/>
    </xf>
    <xf numFmtId="164" fontId="20" fillId="6" borderId="0" xfId="0" applyNumberFormat="1" applyFont="1" applyFill="1" applyAlignment="1">
      <alignment horizontal="center" vertical="center" wrapText="1"/>
    </xf>
    <xf numFmtId="164" fontId="16" fillId="5" borderId="0" xfId="0" applyNumberFormat="1" applyFont="1" applyFill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164" fontId="6" fillId="7" borderId="0" xfId="0" applyNumberFormat="1" applyFont="1" applyFill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textRotation="90"/>
    </xf>
    <xf numFmtId="0" fontId="5" fillId="0" borderId="8" xfId="2" applyFont="1" applyFill="1" applyBorder="1" applyAlignment="1">
      <alignment horizontal="left" vertical="center" indent="2"/>
    </xf>
    <xf numFmtId="0" fontId="5" fillId="0" borderId="9" xfId="2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3" borderId="17" xfId="0" applyFill="1" applyBorder="1"/>
    <xf numFmtId="0" fontId="0" fillId="3" borderId="18" xfId="0" applyFill="1" applyBorder="1"/>
    <xf numFmtId="0" fontId="12" fillId="2" borderId="17" xfId="0" applyFont="1" applyFill="1" applyBorder="1" applyAlignment="1">
      <alignment horizontal="left" indent="1"/>
    </xf>
    <xf numFmtId="0" fontId="12" fillId="2" borderId="18" xfId="0" applyFont="1" applyFill="1" applyBorder="1" applyAlignment="1">
      <alignment horizontal="left" indent="1"/>
    </xf>
    <xf numFmtId="0" fontId="0" fillId="3" borderId="22" xfId="0" applyFill="1" applyBorder="1"/>
    <xf numFmtId="0" fontId="0" fillId="3" borderId="23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4" xfId="0" applyFill="1" applyBorder="1"/>
    <xf numFmtId="49" fontId="14" fillId="3" borderId="22" xfId="0" applyNumberFormat="1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64" fontId="14" fillId="3" borderId="24" xfId="0" applyNumberFormat="1" applyFont="1" applyFill="1" applyBorder="1" applyAlignment="1">
      <alignment horizontal="center" vertical="center"/>
    </xf>
    <xf numFmtId="49" fontId="15" fillId="3" borderId="30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0" fillId="3" borderId="30" xfId="0" applyFill="1" applyBorder="1"/>
    <xf numFmtId="0" fontId="0" fillId="0" borderId="0" xfId="0"/>
    <xf numFmtId="0" fontId="0" fillId="3" borderId="33" xfId="0" applyFill="1" applyBorder="1"/>
    <xf numFmtId="0" fontId="0" fillId="3" borderId="34" xfId="0" applyFill="1" applyBorder="1"/>
    <xf numFmtId="0" fontId="0" fillId="0" borderId="35" xfId="0" applyFill="1" applyBorder="1"/>
    <xf numFmtId="0" fontId="7" fillId="0" borderId="37" xfId="3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indent="1"/>
    </xf>
    <xf numFmtId="49" fontId="15" fillId="3" borderId="23" xfId="0" applyNumberFormat="1" applyFont="1" applyFill="1" applyBorder="1" applyAlignment="1">
      <alignment horizontal="center" vertical="center" wrapText="1"/>
    </xf>
    <xf numFmtId="0" fontId="0" fillId="3" borderId="41" xfId="0" applyFill="1" applyBorder="1"/>
    <xf numFmtId="0" fontId="0" fillId="0" borderId="42" xfId="0" applyFill="1" applyBorder="1"/>
    <xf numFmtId="0" fontId="0" fillId="3" borderId="43" xfId="0" applyFill="1" applyBorder="1"/>
    <xf numFmtId="0" fontId="12" fillId="2" borderId="44" xfId="0" applyFont="1" applyFill="1" applyBorder="1" applyAlignment="1">
      <alignment horizontal="left" indent="1"/>
    </xf>
    <xf numFmtId="0" fontId="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48" xfId="0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64" fontId="14" fillId="3" borderId="21" xfId="0" applyNumberFormat="1" applyFont="1" applyFill="1" applyBorder="1" applyAlignment="1">
      <alignment horizontal="center" vertical="center"/>
    </xf>
    <xf numFmtId="0" fontId="0" fillId="0" borderId="51" xfId="0" applyFill="1" applyBorder="1"/>
    <xf numFmtId="0" fontId="0" fillId="0" borderId="53" xfId="0" applyFill="1" applyBorder="1"/>
    <xf numFmtId="0" fontId="0" fillId="3" borderId="52" xfId="0" applyFill="1" applyBorder="1"/>
    <xf numFmtId="0" fontId="0" fillId="0" borderId="49" xfId="0" applyFill="1" applyBorder="1"/>
  </cellXfs>
  <cellStyles count="5">
    <cellStyle name="Normal" xfId="0" builtinId="0"/>
    <cellStyle name="Titre 1" xfId="1" builtinId="16"/>
    <cellStyle name="Titre 2" xfId="2" builtinId="17"/>
    <cellStyle name="Titre 3" xfId="3" builtinId="18"/>
    <cellStyle name="Titre 4" xfId="4" builtinId="19"/>
  </cellStyles>
  <dxfs count="30"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color rgb="FFBFBFBF"/>
        <family val="2"/>
      </font>
    </dxf>
    <dxf>
      <font>
        <color rgb="FFBFBFBF"/>
        <family val="2"/>
      </font>
    </dxf>
    <dxf>
      <fill>
        <patternFill patternType="solid">
          <fgColor rgb="FFD7F0F7"/>
          <bgColor rgb="FFD7F0F7"/>
        </patternFill>
      </fill>
    </dxf>
    <dxf>
      <fill>
        <patternFill patternType="solid">
          <fgColor rgb="FFD7F0F7"/>
          <bgColor rgb="FFD7F0F7"/>
        </patternFill>
      </fill>
    </dxf>
    <dxf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color rgb="FFBFBFBF"/>
        <family val="2"/>
      </font>
    </dxf>
    <dxf>
      <font>
        <color rgb="FFBFBFBF"/>
        <family val="2"/>
      </font>
    </dxf>
    <dxf>
      <fill>
        <patternFill patternType="solid">
          <fgColor rgb="FFD7F0F7"/>
          <bgColor rgb="FFD7F0F7"/>
        </patternFill>
      </fill>
    </dxf>
    <dxf>
      <fill>
        <patternFill patternType="solid">
          <fgColor rgb="FFD7F0F7"/>
          <bgColor rgb="FFD7F0F7"/>
        </patternFill>
      </fill>
    </dxf>
    <dxf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color rgb="FFBFBFBF"/>
        <family val="2"/>
      </font>
    </dxf>
    <dxf>
      <font>
        <color rgb="FFBFBFBF"/>
        <family val="2"/>
      </font>
    </dxf>
    <dxf>
      <fill>
        <patternFill patternType="solid">
          <fgColor rgb="FFD7F0F7"/>
          <bgColor rgb="FFD7F0F7"/>
        </patternFill>
      </fill>
    </dxf>
    <dxf>
      <fill>
        <patternFill patternType="solid">
          <fgColor rgb="FFD7F0F7"/>
          <bgColor rgb="FFD7F0F7"/>
        </patternFill>
      </fill>
    </dxf>
    <dxf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b/>
        <i/>
        <color rgb="FF000000"/>
        <family val="2"/>
      </font>
      <fill>
        <patternFill patternType="solid">
          <fgColor rgb="FFD7F0F7"/>
          <bgColor rgb="FFD7F0F7"/>
        </patternFill>
      </fill>
    </dxf>
    <dxf>
      <font>
        <color rgb="FFBFBFBF"/>
        <family val="2"/>
      </font>
    </dxf>
    <dxf>
      <font>
        <color rgb="FFBFBFBF"/>
        <family val="2"/>
      </font>
    </dxf>
    <dxf>
      <fill>
        <patternFill patternType="solid">
          <fgColor rgb="FFD7F0F7"/>
          <bgColor rgb="FFD7F0F7"/>
        </patternFill>
      </fill>
    </dxf>
    <dxf>
      <fill>
        <patternFill patternType="solid">
          <fgColor rgb="FFD7F0F7"/>
          <bgColor rgb="FFD7F0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CE%20FOR%20EVER%20CALENDRIER%202017.xlsx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re"/>
      <sheetName val="Octobre"/>
      <sheetName val="Novembre"/>
      <sheetName val="Décembre"/>
      <sheetName val="Janvier"/>
      <sheetName val="Février"/>
      <sheetName val="Mars"/>
      <sheetName val="Avril"/>
      <sheetName val="Mai"/>
      <sheetName val="Juin"/>
      <sheetName val="Juillet"/>
      <sheetName val="Août"/>
    </sheetNames>
    <sheetDataSet>
      <sheetData sheetId="0" refreshError="1">
        <row r="4">
          <cell r="L4">
            <v>11</v>
          </cell>
        </row>
        <row r="5">
          <cell r="L5">
            <v>18</v>
          </cell>
        </row>
        <row r="6">
          <cell r="L6">
            <v>25</v>
          </cell>
        </row>
        <row r="8">
          <cell r="L8">
            <v>5</v>
          </cell>
        </row>
        <row r="9">
          <cell r="L9">
            <v>12</v>
          </cell>
        </row>
        <row r="10">
          <cell r="L10">
            <v>26</v>
          </cell>
        </row>
        <row r="11">
          <cell r="L11">
            <v>19</v>
          </cell>
        </row>
        <row r="13">
          <cell r="L13" t="str">
            <v>CLUB J'Y DANSE</v>
          </cell>
        </row>
        <row r="16">
          <cell r="L16" t="str">
            <v>CLUB TOURBILLON</v>
          </cell>
        </row>
        <row r="18">
          <cell r="L18">
            <v>15</v>
          </cell>
        </row>
        <row r="19">
          <cell r="L19">
            <v>22</v>
          </cell>
        </row>
        <row r="20">
          <cell r="L20">
            <v>29</v>
          </cell>
        </row>
        <row r="22">
          <cell r="L22">
            <v>9</v>
          </cell>
        </row>
        <row r="23">
          <cell r="L23">
            <v>16</v>
          </cell>
        </row>
        <row r="24">
          <cell r="L24">
            <v>16</v>
          </cell>
        </row>
        <row r="25">
          <cell r="L25">
            <v>23</v>
          </cell>
        </row>
        <row r="27">
          <cell r="L27">
            <v>10</v>
          </cell>
        </row>
        <row r="28">
          <cell r="L28">
            <v>17</v>
          </cell>
        </row>
        <row r="29">
          <cell r="L29">
            <v>24</v>
          </cell>
        </row>
      </sheetData>
      <sheetData sheetId="1" refreshError="1">
        <row r="4">
          <cell r="L4">
            <v>9</v>
          </cell>
        </row>
        <row r="5">
          <cell r="L5">
            <v>23</v>
          </cell>
        </row>
        <row r="6">
          <cell r="L6">
            <v>2</v>
          </cell>
        </row>
        <row r="7">
          <cell r="L7">
            <v>16</v>
          </cell>
        </row>
        <row r="9">
          <cell r="L9">
            <v>3</v>
          </cell>
        </row>
        <row r="10">
          <cell r="L10">
            <v>10</v>
          </cell>
        </row>
        <row r="11">
          <cell r="L11">
            <v>24</v>
          </cell>
        </row>
        <row r="12">
          <cell r="L12">
            <v>17</v>
          </cell>
        </row>
        <row r="14">
          <cell r="L14" t="str">
            <v>CLUB J'Y DANSE</v>
          </cell>
        </row>
        <row r="17">
          <cell r="L17" t="str">
            <v>CLUB TOURBILLON</v>
          </cell>
        </row>
        <row r="19">
          <cell r="L19">
            <v>6</v>
          </cell>
        </row>
        <row r="20">
          <cell r="L20">
            <v>13</v>
          </cell>
        </row>
        <row r="21">
          <cell r="L21">
            <v>20</v>
          </cell>
        </row>
        <row r="22">
          <cell r="L22">
            <v>27</v>
          </cell>
        </row>
        <row r="24">
          <cell r="L24">
            <v>14</v>
          </cell>
        </row>
        <row r="25">
          <cell r="L25">
            <v>21</v>
          </cell>
        </row>
        <row r="26">
          <cell r="L26">
            <v>7</v>
          </cell>
        </row>
        <row r="27">
          <cell r="L27">
            <v>14</v>
          </cell>
        </row>
        <row r="28">
          <cell r="L28">
            <v>28</v>
          </cell>
        </row>
        <row r="30">
          <cell r="L30">
            <v>8</v>
          </cell>
        </row>
        <row r="31">
          <cell r="L31">
            <v>15</v>
          </cell>
        </row>
        <row r="32">
          <cell r="L32">
            <v>22</v>
          </cell>
        </row>
        <row r="33">
          <cell r="L33">
            <v>29</v>
          </cell>
        </row>
      </sheetData>
      <sheetData sheetId="2" refreshError="1">
        <row r="4">
          <cell r="L4">
            <v>6</v>
          </cell>
        </row>
        <row r="5">
          <cell r="L5">
            <v>20</v>
          </cell>
        </row>
        <row r="6">
          <cell r="L6">
            <v>13</v>
          </cell>
        </row>
        <row r="7">
          <cell r="L7">
            <v>27</v>
          </cell>
        </row>
        <row r="9">
          <cell r="L9">
            <v>7</v>
          </cell>
        </row>
        <row r="10">
          <cell r="L10">
            <v>14</v>
          </cell>
        </row>
        <row r="11">
          <cell r="L11">
            <v>28</v>
          </cell>
        </row>
        <row r="12">
          <cell r="L12">
            <v>21</v>
          </cell>
        </row>
        <row r="14">
          <cell r="L14" t="str">
            <v>CLUB J'Y DANSE</v>
          </cell>
        </row>
        <row r="17">
          <cell r="L17" t="str">
            <v>CLUB TOURBILLON</v>
          </cell>
        </row>
        <row r="19">
          <cell r="L19">
            <v>10</v>
          </cell>
        </row>
        <row r="20">
          <cell r="L20">
            <v>17</v>
          </cell>
        </row>
        <row r="21">
          <cell r="L21">
            <v>24</v>
          </cell>
        </row>
        <row r="23">
          <cell r="L23">
            <v>18</v>
          </cell>
        </row>
        <row r="25">
          <cell r="L25">
            <v>25</v>
          </cell>
        </row>
        <row r="26">
          <cell r="L26">
            <v>11</v>
          </cell>
        </row>
        <row r="27">
          <cell r="L27">
            <v>18</v>
          </cell>
        </row>
        <row r="28">
          <cell r="L28">
            <v>25</v>
          </cell>
        </row>
        <row r="30">
          <cell r="L30">
            <v>12</v>
          </cell>
        </row>
        <row r="31">
          <cell r="L31">
            <v>19</v>
          </cell>
        </row>
        <row r="32">
          <cell r="L32">
            <v>26</v>
          </cell>
        </row>
      </sheetData>
      <sheetData sheetId="3" refreshError="1">
        <row r="4">
          <cell r="L4">
            <v>4</v>
          </cell>
        </row>
        <row r="5">
          <cell r="L5">
            <v>11</v>
          </cell>
        </row>
        <row r="6">
          <cell r="L6" t="str">
            <v>X</v>
          </cell>
        </row>
        <row r="8">
          <cell r="L8">
            <v>5</v>
          </cell>
        </row>
        <row r="9">
          <cell r="L9">
            <v>12</v>
          </cell>
        </row>
        <row r="10">
          <cell r="L10" t="str">
            <v>X</v>
          </cell>
        </row>
        <row r="11">
          <cell r="L11" t="str">
            <v>X</v>
          </cell>
        </row>
        <row r="13">
          <cell r="L13" t="str">
            <v>CLUB J'Y DANSE</v>
          </cell>
        </row>
        <row r="16">
          <cell r="L16" t="str">
            <v>CLUB TOURBILLON</v>
          </cell>
        </row>
        <row r="18">
          <cell r="L18">
            <v>1</v>
          </cell>
        </row>
        <row r="19">
          <cell r="L19">
            <v>8</v>
          </cell>
        </row>
        <row r="20">
          <cell r="L20" t="str">
            <v>X</v>
          </cell>
        </row>
        <row r="22">
          <cell r="L22" t="str">
            <v>X</v>
          </cell>
        </row>
        <row r="23">
          <cell r="L23">
            <v>2</v>
          </cell>
        </row>
        <row r="24">
          <cell r="L24">
            <v>9</v>
          </cell>
        </row>
        <row r="26">
          <cell r="L26">
            <v>3</v>
          </cell>
        </row>
        <row r="27">
          <cell r="L27">
            <v>10</v>
          </cell>
        </row>
        <row r="28">
          <cell r="L28" t="str">
            <v>X</v>
          </cell>
        </row>
      </sheetData>
      <sheetData sheetId="4" refreshError="1">
        <row r="2">
          <cell r="N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Q10" sqref="Q10"/>
    </sheetView>
  </sheetViews>
  <sheetFormatPr baseColWidth="10" defaultColWidth="8.7109375" defaultRowHeight="16.5" customHeight="1" x14ac:dyDescent="0.25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22" width="8.85546875" customWidth="1"/>
  </cols>
  <sheetData>
    <row r="1" spans="1:14" ht="15" x14ac:dyDescent="0.25"/>
    <row r="2" spans="1:14" ht="15" x14ac:dyDescent="0.25">
      <c r="A2" s="1"/>
      <c r="B2" s="69" t="s">
        <v>0</v>
      </c>
      <c r="C2" s="2"/>
      <c r="D2" s="2"/>
      <c r="E2" s="2"/>
      <c r="F2" s="2"/>
      <c r="G2" s="2"/>
      <c r="H2" s="2"/>
      <c r="I2" s="2"/>
      <c r="J2" s="3"/>
      <c r="K2" s="70" t="s">
        <v>1</v>
      </c>
      <c r="L2" s="70"/>
      <c r="M2" s="70"/>
      <c r="N2" s="71">
        <f>Annéecivile</f>
        <v>2017</v>
      </c>
    </row>
    <row r="3" spans="1:14" ht="15" x14ac:dyDescent="0.25">
      <c r="A3" s="1"/>
      <c r="B3" s="69"/>
      <c r="C3" s="4" t="s">
        <v>2</v>
      </c>
      <c r="D3" s="4" t="s">
        <v>3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1"/>
      <c r="K3" s="70"/>
      <c r="L3" s="70"/>
      <c r="M3" s="70"/>
      <c r="N3" s="71"/>
    </row>
    <row r="4" spans="1:14" ht="15" x14ac:dyDescent="0.25">
      <c r="A4" s="1"/>
      <c r="B4" s="69"/>
      <c r="C4" s="5">
        <f>IF(DAY(SepSun1)=1,SepSun1-6,SepSun1+1)</f>
        <v>42975</v>
      </c>
      <c r="D4" s="5">
        <f>IF(DAY(SepSun1)=1,SepSun1-5,SepSun1+2)</f>
        <v>42976</v>
      </c>
      <c r="E4" s="5">
        <f>IF(DAY(SepSun1)=1,SepSun1-4,SepSun1+3)</f>
        <v>42977</v>
      </c>
      <c r="F4" s="5">
        <f>IF(DAY(SepSun1)=1,SepSun1-3,SepSun1+4)</f>
        <v>42978</v>
      </c>
      <c r="G4" s="5">
        <v>1</v>
      </c>
      <c r="H4" s="5">
        <v>2</v>
      </c>
      <c r="I4" s="5">
        <v>3</v>
      </c>
      <c r="K4" s="72" t="s">
        <v>8</v>
      </c>
      <c r="L4" s="6">
        <v>11</v>
      </c>
      <c r="M4" s="73" t="s">
        <v>9</v>
      </c>
      <c r="N4" s="73"/>
    </row>
    <row r="5" spans="1:14" ht="15" x14ac:dyDescent="0.25">
      <c r="A5" s="1"/>
      <c r="B5" s="69"/>
      <c r="C5" s="5">
        <v>4</v>
      </c>
      <c r="D5" s="63">
        <v>5</v>
      </c>
      <c r="E5" s="5">
        <v>6</v>
      </c>
      <c r="F5" s="5">
        <v>7</v>
      </c>
      <c r="G5" s="5">
        <v>8</v>
      </c>
      <c r="H5" s="63">
        <v>9</v>
      </c>
      <c r="I5" s="64">
        <v>10</v>
      </c>
      <c r="K5" s="72"/>
      <c r="L5" s="7">
        <v>18</v>
      </c>
      <c r="M5" s="74" t="s">
        <v>10</v>
      </c>
      <c r="N5" s="74"/>
    </row>
    <row r="6" spans="1:14" ht="15" x14ac:dyDescent="0.25">
      <c r="A6" s="1"/>
      <c r="B6" s="69"/>
      <c r="C6" s="63">
        <v>11</v>
      </c>
      <c r="D6" s="63">
        <v>12</v>
      </c>
      <c r="E6" s="5">
        <v>13</v>
      </c>
      <c r="F6" s="5">
        <v>14</v>
      </c>
      <c r="G6" s="64">
        <v>15</v>
      </c>
      <c r="H6" s="66">
        <v>16</v>
      </c>
      <c r="I6" s="64">
        <v>17</v>
      </c>
      <c r="K6" s="72"/>
      <c r="L6" s="8">
        <v>25</v>
      </c>
      <c r="M6" s="74"/>
      <c r="N6" s="74"/>
    </row>
    <row r="7" spans="1:14" ht="15" x14ac:dyDescent="0.25">
      <c r="A7" s="1"/>
      <c r="B7" s="69"/>
      <c r="C7" s="64">
        <v>18</v>
      </c>
      <c r="D7" s="65">
        <v>19</v>
      </c>
      <c r="E7" s="5">
        <v>20</v>
      </c>
      <c r="F7" s="5">
        <v>21</v>
      </c>
      <c r="G7" s="64">
        <v>22</v>
      </c>
      <c r="H7" s="64">
        <v>23</v>
      </c>
      <c r="I7" s="64">
        <v>24</v>
      </c>
      <c r="K7" s="9"/>
      <c r="L7" s="10"/>
    </row>
    <row r="8" spans="1:14" ht="15" x14ac:dyDescent="0.25">
      <c r="A8" s="1"/>
      <c r="B8" s="69"/>
      <c r="C8" s="64">
        <v>25</v>
      </c>
      <c r="D8" s="63">
        <v>26</v>
      </c>
      <c r="E8" s="5">
        <v>27</v>
      </c>
      <c r="F8" s="5">
        <v>28</v>
      </c>
      <c r="G8" s="64">
        <v>29</v>
      </c>
      <c r="H8" s="64">
        <v>30</v>
      </c>
      <c r="I8" s="5">
        <v>1</v>
      </c>
      <c r="K8" s="72" t="s">
        <v>11</v>
      </c>
      <c r="L8" s="11">
        <v>5</v>
      </c>
      <c r="M8" s="73" t="s">
        <v>12</v>
      </c>
      <c r="N8" s="73"/>
    </row>
    <row r="9" spans="1:14" ht="15" x14ac:dyDescent="0.25">
      <c r="A9" s="1"/>
      <c r="B9" s="69"/>
      <c r="C9" s="5">
        <f>IF(DAY(SepSun1)=1,SepSun1+29,SepSun1+36)</f>
        <v>43010</v>
      </c>
      <c r="D9" s="5">
        <f>IF(DAY(SepSun1)=1,SepSun1+30,SepSun1+37)</f>
        <v>43011</v>
      </c>
      <c r="E9" s="5">
        <f>IF(DAY(SepSun1)=1,SepSun1+31,SepSun1+38)</f>
        <v>43012</v>
      </c>
      <c r="F9" s="5">
        <f>IF(DAY(SepSun1)=1,SepSun1+32,SepSun1+39)</f>
        <v>43013</v>
      </c>
      <c r="G9" s="5">
        <f>IF(DAY(SepSun1)=1,SepSun1+33,SepSun1+40)</f>
        <v>43014</v>
      </c>
      <c r="H9" s="5">
        <f>IF(DAY(SepSun1)=1,SepSun1+34,SepSun1+41)</f>
        <v>43015</v>
      </c>
      <c r="I9" s="5">
        <f>IF(DAY(SepSun1)=1,SepSun1+35,SepSun1+42)</f>
        <v>43016</v>
      </c>
      <c r="K9" s="72"/>
      <c r="L9" s="12">
        <v>12</v>
      </c>
      <c r="M9" s="73"/>
      <c r="N9" s="73"/>
    </row>
    <row r="10" spans="1:14" ht="15" x14ac:dyDescent="0.25">
      <c r="A10" s="1"/>
      <c r="B10" s="69"/>
      <c r="C10" s="13"/>
      <c r="D10" s="13"/>
      <c r="E10" s="13"/>
      <c r="F10" s="13"/>
      <c r="G10" s="13"/>
      <c r="H10" s="13"/>
      <c r="I10" s="13"/>
      <c r="J10" s="14"/>
      <c r="K10" s="72"/>
      <c r="L10" s="15">
        <v>26</v>
      </c>
      <c r="M10" s="73"/>
      <c r="N10" s="73"/>
    </row>
    <row r="11" spans="1:14" ht="15" x14ac:dyDescent="0.25">
      <c r="A11" s="1"/>
      <c r="B11" s="75" t="s">
        <v>13</v>
      </c>
      <c r="C11" s="75"/>
      <c r="D11" s="75"/>
      <c r="E11" s="75"/>
      <c r="F11" s="75"/>
      <c r="G11" s="75"/>
      <c r="H11" s="75"/>
      <c r="I11" s="75"/>
      <c r="J11" s="75"/>
      <c r="K11" s="72"/>
      <c r="L11" s="16">
        <v>19</v>
      </c>
      <c r="M11" s="76" t="s">
        <v>14</v>
      </c>
      <c r="N11" s="76"/>
    </row>
    <row r="12" spans="1:14" ht="15" x14ac:dyDescent="0.25">
      <c r="A12" s="1"/>
      <c r="B12" s="75"/>
      <c r="C12" s="75"/>
      <c r="D12" s="75"/>
      <c r="E12" s="75"/>
      <c r="F12" s="75"/>
      <c r="G12" s="75"/>
      <c r="H12" s="75"/>
      <c r="I12" s="75"/>
      <c r="J12" s="75"/>
    </row>
    <row r="13" spans="1:14" ht="15" x14ac:dyDescent="0.25">
      <c r="B13" s="17" t="s">
        <v>8</v>
      </c>
      <c r="C13" s="80" t="s">
        <v>11</v>
      </c>
      <c r="D13" s="80"/>
      <c r="E13" s="80" t="s">
        <v>15</v>
      </c>
      <c r="F13" s="80"/>
      <c r="G13" s="80" t="s">
        <v>16</v>
      </c>
      <c r="H13" s="80"/>
      <c r="I13" s="81" t="s">
        <v>17</v>
      </c>
      <c r="J13" s="81"/>
      <c r="K13" s="72" t="s">
        <v>18</v>
      </c>
      <c r="L13" s="77" t="s">
        <v>19</v>
      </c>
      <c r="M13" s="77"/>
      <c r="N13" s="77"/>
    </row>
    <row r="14" spans="1:14" ht="15" x14ac:dyDescent="0.25">
      <c r="B14" s="18"/>
      <c r="C14" s="78"/>
      <c r="D14" s="78"/>
      <c r="E14" s="78"/>
      <c r="F14" s="78"/>
      <c r="G14" s="78"/>
      <c r="H14" s="78"/>
      <c r="I14" s="79"/>
      <c r="J14" s="79"/>
      <c r="K14" s="72"/>
      <c r="L14" s="77"/>
      <c r="M14" s="77"/>
      <c r="N14" s="77"/>
    </row>
    <row r="15" spans="1:14" ht="15" x14ac:dyDescent="0.25">
      <c r="B15" s="19"/>
      <c r="C15" s="84"/>
      <c r="D15" s="84"/>
      <c r="E15" s="84"/>
      <c r="F15" s="84"/>
      <c r="G15" s="84"/>
      <c r="H15" s="84"/>
      <c r="I15" s="85"/>
      <c r="J15" s="85"/>
      <c r="K15" s="9"/>
      <c r="L15" s="20"/>
      <c r="M15" s="20"/>
      <c r="N15" s="20"/>
    </row>
    <row r="16" spans="1:14" ht="15" x14ac:dyDescent="0.25">
      <c r="B16" s="18"/>
      <c r="C16" s="82"/>
      <c r="D16" s="82"/>
      <c r="E16" s="82"/>
      <c r="F16" s="82"/>
      <c r="G16" s="82"/>
      <c r="H16" s="82"/>
      <c r="I16" s="83"/>
      <c r="J16" s="83"/>
      <c r="K16" s="72" t="s">
        <v>15</v>
      </c>
      <c r="L16" s="77" t="s">
        <v>20</v>
      </c>
      <c r="M16" s="77"/>
      <c r="N16" s="77"/>
    </row>
    <row r="17" spans="2:14" ht="15" x14ac:dyDescent="0.25">
      <c r="B17" s="19"/>
      <c r="C17" s="84"/>
      <c r="D17" s="84"/>
      <c r="E17" s="84"/>
      <c r="F17" s="84"/>
      <c r="G17" s="84"/>
      <c r="H17" s="84"/>
      <c r="I17" s="86"/>
      <c r="J17" s="86"/>
      <c r="K17" s="72"/>
      <c r="L17" s="77"/>
      <c r="M17" s="77"/>
      <c r="N17" s="77"/>
    </row>
    <row r="18" spans="2:14" ht="15" x14ac:dyDescent="0.25">
      <c r="B18" s="21"/>
      <c r="C18" s="82"/>
      <c r="D18" s="82"/>
      <c r="E18" s="82"/>
      <c r="F18" s="82"/>
      <c r="G18" s="82"/>
      <c r="H18" s="82"/>
      <c r="I18" s="83"/>
      <c r="J18" s="83"/>
      <c r="K18" s="72"/>
      <c r="L18" s="7">
        <v>15</v>
      </c>
      <c r="M18" s="74" t="s">
        <v>21</v>
      </c>
      <c r="N18" s="74"/>
    </row>
    <row r="19" spans="2:14" ht="15" x14ac:dyDescent="0.25">
      <c r="B19" s="19"/>
      <c r="C19" s="84"/>
      <c r="D19" s="84"/>
      <c r="E19" s="84"/>
      <c r="F19" s="84"/>
      <c r="G19" s="84"/>
      <c r="H19" s="84"/>
      <c r="I19" s="86"/>
      <c r="J19" s="86"/>
      <c r="K19" s="72"/>
      <c r="L19" s="22">
        <v>22</v>
      </c>
      <c r="M19" s="74"/>
      <c r="N19" s="74"/>
    </row>
    <row r="20" spans="2:14" ht="15" x14ac:dyDescent="0.25">
      <c r="B20" s="18"/>
      <c r="C20" s="82"/>
      <c r="D20" s="82"/>
      <c r="E20" s="82"/>
      <c r="F20" s="82"/>
      <c r="G20" s="87" t="s">
        <v>22</v>
      </c>
      <c r="H20" s="87"/>
      <c r="I20" s="83"/>
      <c r="J20" s="83"/>
      <c r="K20" s="72"/>
      <c r="L20" s="8">
        <v>29</v>
      </c>
      <c r="M20" s="74"/>
      <c r="N20" s="74"/>
    </row>
    <row r="21" spans="2:14" ht="15" x14ac:dyDescent="0.25">
      <c r="B21" s="19"/>
      <c r="C21" s="84"/>
      <c r="D21" s="84"/>
      <c r="E21" s="84"/>
      <c r="F21" s="84"/>
      <c r="G21" s="88" t="s">
        <v>23</v>
      </c>
      <c r="H21" s="88"/>
      <c r="I21" s="85"/>
      <c r="J21" s="85"/>
    </row>
    <row r="22" spans="2:14" ht="15" x14ac:dyDescent="0.25">
      <c r="B22" s="18"/>
      <c r="C22" s="82"/>
      <c r="D22" s="82"/>
      <c r="E22" s="82"/>
      <c r="F22" s="82"/>
      <c r="G22" s="88"/>
      <c r="H22" s="88"/>
      <c r="I22" s="83"/>
      <c r="J22" s="83"/>
      <c r="K22" s="72" t="s">
        <v>24</v>
      </c>
      <c r="L22" s="59">
        <v>9</v>
      </c>
      <c r="M22" s="89" t="s">
        <v>9</v>
      </c>
      <c r="N22" s="89"/>
    </row>
    <row r="23" spans="2:14" ht="15" x14ac:dyDescent="0.25">
      <c r="B23" s="19"/>
      <c r="C23" s="84"/>
      <c r="D23" s="84"/>
      <c r="E23" s="84"/>
      <c r="F23" s="84"/>
      <c r="G23" s="88"/>
      <c r="H23" s="88"/>
      <c r="I23" s="86"/>
      <c r="J23" s="86"/>
      <c r="K23" s="72"/>
      <c r="L23" s="67">
        <v>16</v>
      </c>
      <c r="M23" s="89"/>
      <c r="N23" s="89"/>
    </row>
    <row r="24" spans="2:14" ht="15" x14ac:dyDescent="0.25">
      <c r="B24" s="18"/>
      <c r="C24" s="82"/>
      <c r="D24" s="82"/>
      <c r="E24" s="82"/>
      <c r="F24" s="82"/>
      <c r="G24" s="82"/>
      <c r="H24" s="82"/>
      <c r="I24" s="83"/>
      <c r="J24" s="83"/>
      <c r="K24" s="72"/>
      <c r="L24" s="24">
        <v>16</v>
      </c>
      <c r="M24" s="74" t="s">
        <v>21</v>
      </c>
      <c r="N24" s="74"/>
    </row>
    <row r="25" spans="2:14" ht="15" x14ac:dyDescent="0.25">
      <c r="B25" s="19"/>
      <c r="C25" s="84"/>
      <c r="D25" s="84"/>
      <c r="E25" s="84"/>
      <c r="F25" s="84"/>
      <c r="G25" s="84"/>
      <c r="H25" s="84"/>
      <c r="I25" s="90" t="s">
        <v>25</v>
      </c>
      <c r="J25" s="90"/>
      <c r="K25" s="72"/>
      <c r="L25" s="25">
        <v>23</v>
      </c>
      <c r="M25" s="74"/>
      <c r="N25" s="74"/>
    </row>
    <row r="26" spans="2:14" ht="15" x14ac:dyDescent="0.25">
      <c r="B26" s="26" t="s">
        <v>26</v>
      </c>
      <c r="C26" s="87" t="s">
        <v>27</v>
      </c>
      <c r="D26" s="87"/>
      <c r="E26" s="87" t="s">
        <v>27</v>
      </c>
      <c r="F26" s="87"/>
      <c r="G26" s="82"/>
      <c r="H26" s="82"/>
      <c r="I26" s="91" t="s">
        <v>28</v>
      </c>
      <c r="J26" s="91"/>
    </row>
    <row r="27" spans="2:14" ht="15" x14ac:dyDescent="0.25">
      <c r="B27" s="92" t="s">
        <v>29</v>
      </c>
      <c r="C27" s="88" t="s">
        <v>23</v>
      </c>
      <c r="D27" s="88"/>
      <c r="E27" s="88" t="s">
        <v>23</v>
      </c>
      <c r="F27" s="88"/>
      <c r="G27" s="84"/>
      <c r="H27" s="84"/>
      <c r="I27" s="91"/>
      <c r="J27" s="91"/>
      <c r="K27" s="72" t="s">
        <v>30</v>
      </c>
      <c r="L27" s="24">
        <v>10</v>
      </c>
      <c r="M27" s="74" t="s">
        <v>10</v>
      </c>
      <c r="N27" s="74"/>
    </row>
    <row r="28" spans="2:14" ht="15" x14ac:dyDescent="0.25">
      <c r="B28" s="92"/>
      <c r="C28" s="88"/>
      <c r="D28" s="88"/>
      <c r="E28" s="88"/>
      <c r="F28" s="88"/>
      <c r="G28" s="82"/>
      <c r="H28" s="82"/>
      <c r="I28" s="91"/>
      <c r="J28" s="91"/>
      <c r="K28" s="72"/>
      <c r="L28" s="27">
        <v>17</v>
      </c>
      <c r="M28" s="74"/>
      <c r="N28" s="74"/>
    </row>
    <row r="29" spans="2:14" ht="15" x14ac:dyDescent="0.25">
      <c r="B29" s="92"/>
      <c r="C29" s="88"/>
      <c r="D29" s="88"/>
      <c r="E29" s="88"/>
      <c r="F29" s="88"/>
      <c r="G29" s="84"/>
      <c r="H29" s="84"/>
      <c r="I29" s="86"/>
      <c r="J29" s="86"/>
      <c r="K29" s="72"/>
      <c r="L29" s="28">
        <v>24</v>
      </c>
      <c r="M29" s="74"/>
      <c r="N29" s="74"/>
    </row>
    <row r="30" spans="2:14" ht="15" x14ac:dyDescent="0.25">
      <c r="B30" s="92"/>
      <c r="C30" s="88"/>
      <c r="D30" s="88"/>
      <c r="E30" s="88"/>
      <c r="F30" s="88"/>
      <c r="G30" s="82"/>
      <c r="H30" s="82"/>
      <c r="I30" s="93"/>
      <c r="J30" s="93"/>
      <c r="K30" s="9"/>
      <c r="M30" s="29"/>
      <c r="N30" s="29"/>
    </row>
    <row r="31" spans="2:14" ht="15" x14ac:dyDescent="0.25">
      <c r="B31" s="92"/>
      <c r="C31" s="88"/>
      <c r="D31" s="88"/>
      <c r="E31" s="88"/>
      <c r="F31" s="88"/>
      <c r="G31" s="84"/>
      <c r="H31" s="84"/>
      <c r="I31" s="85"/>
      <c r="J31" s="85"/>
      <c r="K31" s="9"/>
      <c r="L31" s="30"/>
      <c r="M31" s="29"/>
      <c r="N31" s="29"/>
    </row>
    <row r="32" spans="2:14" ht="15" x14ac:dyDescent="0.25">
      <c r="B32" s="18"/>
      <c r="C32" s="82"/>
      <c r="D32" s="82"/>
      <c r="E32" s="82"/>
      <c r="F32" s="82"/>
      <c r="G32" s="82"/>
      <c r="H32" s="82"/>
      <c r="I32" s="93"/>
      <c r="J32" s="93"/>
      <c r="K32" s="31"/>
      <c r="L32" s="32"/>
      <c r="M32" s="94"/>
      <c r="N32" s="94"/>
    </row>
    <row r="33" spans="2:14" ht="15" x14ac:dyDescent="0.25">
      <c r="B33" s="33"/>
      <c r="C33" s="95"/>
      <c r="D33" s="95"/>
      <c r="E33" s="95"/>
      <c r="F33" s="95"/>
      <c r="G33" s="95"/>
      <c r="H33" s="95"/>
      <c r="I33" s="96"/>
      <c r="J33" s="96"/>
      <c r="K33" s="34"/>
      <c r="L33" s="35"/>
      <c r="M33" s="97"/>
      <c r="N33" s="97"/>
    </row>
  </sheetData>
  <mergeCells count="95">
    <mergeCell ref="M32:N32"/>
    <mergeCell ref="C33:D33"/>
    <mergeCell ref="E33:F33"/>
    <mergeCell ref="G33:H33"/>
    <mergeCell ref="I33:J33"/>
    <mergeCell ref="M33:N33"/>
    <mergeCell ref="I30:J30"/>
    <mergeCell ref="G31:H31"/>
    <mergeCell ref="I31:J31"/>
    <mergeCell ref="C32:D32"/>
    <mergeCell ref="E32:F32"/>
    <mergeCell ref="G32:H32"/>
    <mergeCell ref="I32:J32"/>
    <mergeCell ref="G30:H30"/>
    <mergeCell ref="B27:B31"/>
    <mergeCell ref="C27:D31"/>
    <mergeCell ref="E27:F31"/>
    <mergeCell ref="G27:H27"/>
    <mergeCell ref="C26:D26"/>
    <mergeCell ref="E26:F26"/>
    <mergeCell ref="G26:H26"/>
    <mergeCell ref="I26:J28"/>
    <mergeCell ref="M27:N29"/>
    <mergeCell ref="G28:H28"/>
    <mergeCell ref="G29:H29"/>
    <mergeCell ref="I29:J29"/>
    <mergeCell ref="K27:K29"/>
    <mergeCell ref="K22:K25"/>
    <mergeCell ref="M22:N23"/>
    <mergeCell ref="C23:D23"/>
    <mergeCell ref="E23:F23"/>
    <mergeCell ref="I23:J23"/>
    <mergeCell ref="C24:D24"/>
    <mergeCell ref="E24:F24"/>
    <mergeCell ref="G24:H24"/>
    <mergeCell ref="I24:J24"/>
    <mergeCell ref="M24:N25"/>
    <mergeCell ref="C25:D25"/>
    <mergeCell ref="E25:F25"/>
    <mergeCell ref="G25:H25"/>
    <mergeCell ref="I25:J25"/>
    <mergeCell ref="C21:D21"/>
    <mergeCell ref="E21:F21"/>
    <mergeCell ref="G21:H23"/>
    <mergeCell ref="I21:J21"/>
    <mergeCell ref="C22:D22"/>
    <mergeCell ref="E22:F22"/>
    <mergeCell ref="I22:J22"/>
    <mergeCell ref="M18:N20"/>
    <mergeCell ref="C19:D19"/>
    <mergeCell ref="E19:F19"/>
    <mergeCell ref="G19:H19"/>
    <mergeCell ref="I19:J19"/>
    <mergeCell ref="C20:D20"/>
    <mergeCell ref="E20:F20"/>
    <mergeCell ref="G20:H20"/>
    <mergeCell ref="I20:J20"/>
    <mergeCell ref="K16:K20"/>
    <mergeCell ref="L16:N17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L13:N14"/>
    <mergeCell ref="C14:D14"/>
    <mergeCell ref="E14:F14"/>
    <mergeCell ref="G14:H14"/>
    <mergeCell ref="I14:J14"/>
    <mergeCell ref="C13:D13"/>
    <mergeCell ref="E13:F13"/>
    <mergeCell ref="G13:H13"/>
    <mergeCell ref="I13:J13"/>
    <mergeCell ref="K13:K14"/>
    <mergeCell ref="B2:B10"/>
    <mergeCell ref="K2:M3"/>
    <mergeCell ref="N2:N3"/>
    <mergeCell ref="K4:K6"/>
    <mergeCell ref="M4:N4"/>
    <mergeCell ref="M5:N6"/>
    <mergeCell ref="K8:K11"/>
    <mergeCell ref="M8:N10"/>
    <mergeCell ref="B11:J12"/>
    <mergeCell ref="M11:N11"/>
  </mergeCells>
  <conditionalFormatting sqref="B14:C27 E14:E25 G14:G21 I14:I26 B32:C33 E32:E33 G24:G33 I29:I33">
    <cfRule type="expression" dxfId="29" priority="3" stopIfTrue="1">
      <formula>B14&lt;&gt;""</formula>
    </cfRule>
  </conditionalFormatting>
  <conditionalFormatting sqref="E26:E27">
    <cfRule type="expression" dxfId="28" priority="6" stopIfTrue="1">
      <formula>E26&lt;&gt;""</formula>
    </cfRule>
  </conditionalFormatting>
  <conditionalFormatting sqref="C8:I10">
    <cfRule type="expression" dxfId="27" priority="4" stopIfTrue="1">
      <formula>AND(DAY(C8)&gt;=1,DAY(C8)&lt;=15)</formula>
    </cfRule>
  </conditionalFormatting>
  <conditionalFormatting sqref="C4:H4">
    <cfRule type="expression" dxfId="26" priority="1" stopIfTrue="1">
      <formula>DAY(C4)&gt;8</formula>
    </cfRule>
  </conditionalFormatting>
  <conditionalFormatting sqref="C4:I7">
    <cfRule type="expression" dxfId="25" priority="2" stopIfTrue="1">
      <formula>VLOOKUP(DAY(C4),joursdeaffectation,1,FALSE)=DAY(C4)</formula>
    </cfRule>
  </conditionalFormatting>
  <conditionalFormatting sqref="C8:I9">
    <cfRule type="expression" dxfId="24" priority="5" stopIfTrue="1">
      <formula>VLOOKUP(DAY(C8),joursdeaffectation,1,FALSE)=DAY(C8)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E551C-0449-4AE0-A8F8-804150FEF942}">
  <dimension ref="A1:N33"/>
  <sheetViews>
    <sheetView workbookViewId="0">
      <selection activeCell="E9" sqref="E9"/>
    </sheetView>
  </sheetViews>
  <sheetFormatPr baseColWidth="10" defaultColWidth="8.7109375" defaultRowHeight="16.5" customHeight="1" x14ac:dyDescent="0.25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22" width="8.85546875" customWidth="1"/>
  </cols>
  <sheetData>
    <row r="1" spans="1:14" ht="15" x14ac:dyDescent="0.25"/>
    <row r="2" spans="1:14" ht="15" x14ac:dyDescent="0.25">
      <c r="A2" s="1"/>
      <c r="B2" s="69" t="s">
        <v>31</v>
      </c>
      <c r="C2" s="2"/>
      <c r="D2" s="2"/>
      <c r="E2" s="2"/>
      <c r="F2" s="2"/>
      <c r="G2" s="2"/>
      <c r="H2" s="2"/>
      <c r="I2" s="2"/>
      <c r="J2" s="3"/>
      <c r="K2" s="70" t="s">
        <v>1</v>
      </c>
      <c r="L2" s="70"/>
      <c r="M2" s="70"/>
      <c r="N2" s="71">
        <f>Annéecivile</f>
        <v>2017</v>
      </c>
    </row>
    <row r="3" spans="1:14" ht="15" x14ac:dyDescent="0.25">
      <c r="A3" s="1"/>
      <c r="B3" s="69"/>
      <c r="C3" s="4" t="s">
        <v>2</v>
      </c>
      <c r="D3" s="4" t="s">
        <v>3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1"/>
      <c r="K3" s="70"/>
      <c r="L3" s="70"/>
      <c r="M3" s="70"/>
      <c r="N3" s="71"/>
    </row>
    <row r="4" spans="1:14" ht="15" x14ac:dyDescent="0.25">
      <c r="A4" s="1"/>
      <c r="B4" s="69"/>
      <c r="C4" s="5">
        <f>IF(DAY(OctSun1)=1,OctSun1-6,OctSun1+1)</f>
        <v>43003</v>
      </c>
      <c r="D4" s="5">
        <f>IF(DAY(OctSun1)=1,OctSun1-5,OctSun1+2)</f>
        <v>43004</v>
      </c>
      <c r="E4" s="5">
        <f>IF(DAY(OctSun1)=1,OctSun1-4,OctSun1+3)</f>
        <v>43005</v>
      </c>
      <c r="F4" s="5">
        <f>IF(DAY(OctSun1)=1,OctSun1-3,OctSun1+4)</f>
        <v>43006</v>
      </c>
      <c r="G4" s="5">
        <f>IF(DAY(OctSun1)=1,OctSun1-2,OctSun1+5)</f>
        <v>43007</v>
      </c>
      <c r="H4" s="5">
        <f>IF(DAY(OctSun1)=1,OctSun1-1,OctSun1+6)</f>
        <v>43008</v>
      </c>
      <c r="I4" s="68">
        <v>1</v>
      </c>
      <c r="K4" s="72" t="s">
        <v>8</v>
      </c>
      <c r="L4" s="7">
        <v>9</v>
      </c>
      <c r="M4" s="74" t="s">
        <v>10</v>
      </c>
      <c r="N4" s="74"/>
    </row>
    <row r="5" spans="1:14" ht="15" x14ac:dyDescent="0.25">
      <c r="A5" s="1"/>
      <c r="B5" s="69"/>
      <c r="C5" s="63">
        <v>2</v>
      </c>
      <c r="D5" s="63">
        <v>3</v>
      </c>
      <c r="E5" s="5">
        <v>4</v>
      </c>
      <c r="F5" s="5">
        <v>5</v>
      </c>
      <c r="G5" s="5">
        <v>6</v>
      </c>
      <c r="H5" s="64">
        <v>7</v>
      </c>
      <c r="I5" s="64">
        <v>8</v>
      </c>
      <c r="K5" s="72"/>
      <c r="L5" s="8">
        <v>23</v>
      </c>
      <c r="M5" s="74"/>
      <c r="N5" s="74"/>
    </row>
    <row r="6" spans="1:14" ht="15" x14ac:dyDescent="0.25">
      <c r="A6" s="1"/>
      <c r="B6" s="69"/>
      <c r="C6" s="64">
        <v>9</v>
      </c>
      <c r="D6" s="63">
        <v>10</v>
      </c>
      <c r="E6" s="5">
        <v>11</v>
      </c>
      <c r="F6" s="5">
        <v>12</v>
      </c>
      <c r="G6" s="5">
        <v>13</v>
      </c>
      <c r="H6" s="66">
        <v>14</v>
      </c>
      <c r="I6" s="64">
        <v>15</v>
      </c>
      <c r="K6" s="72"/>
      <c r="L6" s="36">
        <v>2</v>
      </c>
      <c r="M6" s="73" t="s">
        <v>9</v>
      </c>
      <c r="N6" s="73"/>
    </row>
    <row r="7" spans="1:14" ht="15" x14ac:dyDescent="0.25">
      <c r="A7" s="1"/>
      <c r="B7" s="69"/>
      <c r="C7" s="63">
        <v>16</v>
      </c>
      <c r="D7" s="65">
        <v>17</v>
      </c>
      <c r="E7" s="5">
        <v>18</v>
      </c>
      <c r="F7" s="5">
        <v>19</v>
      </c>
      <c r="G7" s="5">
        <v>20</v>
      </c>
      <c r="H7" s="66">
        <v>21</v>
      </c>
      <c r="I7" s="64">
        <v>22</v>
      </c>
      <c r="K7" s="72"/>
      <c r="L7" s="37">
        <v>16</v>
      </c>
      <c r="M7" s="73"/>
      <c r="N7" s="73"/>
    </row>
    <row r="8" spans="1:14" ht="15" x14ac:dyDescent="0.25">
      <c r="A8" s="1"/>
      <c r="B8" s="69"/>
      <c r="C8" s="64">
        <v>23</v>
      </c>
      <c r="D8" s="63">
        <v>24</v>
      </c>
      <c r="E8" s="5">
        <v>25</v>
      </c>
      <c r="F8" s="5">
        <v>26</v>
      </c>
      <c r="G8" s="5">
        <v>27</v>
      </c>
      <c r="H8" s="64">
        <v>28</v>
      </c>
      <c r="I8" s="64">
        <v>29</v>
      </c>
      <c r="J8" s="1"/>
      <c r="L8" s="10"/>
    </row>
    <row r="9" spans="1:14" ht="15" x14ac:dyDescent="0.25">
      <c r="A9" s="1"/>
      <c r="B9" s="69"/>
      <c r="C9" s="5">
        <v>30</v>
      </c>
      <c r="D9" s="5">
        <v>31</v>
      </c>
      <c r="E9" s="5">
        <f>IF(DAY(OctSun1)=1,OctSun1+31,OctSun1+38)</f>
        <v>43040</v>
      </c>
      <c r="F9" s="5">
        <f>IF(DAY(OctSun1)=1,OctSun1+32,OctSun1+39)</f>
        <v>43041</v>
      </c>
      <c r="G9" s="5">
        <f>IF(DAY(OctSun1)=1,OctSun1+33,OctSun1+40)</f>
        <v>43042</v>
      </c>
      <c r="H9" s="5">
        <f>IF(DAY(OctSun1)=1,OctSun1+34,OctSun1+41)</f>
        <v>43043</v>
      </c>
      <c r="I9" s="5">
        <f>IF(DAY(OctSun1)=1,OctSun1+35,OctSun1+42)</f>
        <v>43044</v>
      </c>
      <c r="J9" s="1"/>
      <c r="K9" s="72" t="s">
        <v>11</v>
      </c>
      <c r="L9" s="38">
        <v>3</v>
      </c>
      <c r="M9" s="73" t="s">
        <v>12</v>
      </c>
      <c r="N9" s="73"/>
    </row>
    <row r="10" spans="1:14" ht="15" x14ac:dyDescent="0.25">
      <c r="A10" s="1"/>
      <c r="B10" s="69"/>
      <c r="C10" s="13"/>
      <c r="D10" s="13"/>
      <c r="E10" s="13"/>
      <c r="F10" s="13"/>
      <c r="G10" s="13"/>
      <c r="H10" s="13"/>
      <c r="I10" s="13"/>
      <c r="J10" s="39"/>
      <c r="K10" s="72"/>
      <c r="L10" s="40">
        <v>10</v>
      </c>
      <c r="M10" s="73"/>
      <c r="N10" s="73"/>
    </row>
    <row r="11" spans="1:14" ht="15" x14ac:dyDescent="0.25">
      <c r="A11" s="1"/>
      <c r="B11" s="98" t="s">
        <v>13</v>
      </c>
      <c r="C11" s="98"/>
      <c r="D11" s="98"/>
      <c r="E11" s="98"/>
      <c r="F11" s="98"/>
      <c r="G11" s="98"/>
      <c r="H11" s="98"/>
      <c r="I11" s="98"/>
      <c r="J11" s="98"/>
      <c r="K11" s="72"/>
      <c r="L11" s="41">
        <v>24</v>
      </c>
      <c r="M11" s="73"/>
      <c r="N11" s="73"/>
    </row>
    <row r="12" spans="1:14" ht="15" x14ac:dyDescent="0.25">
      <c r="A12" s="1"/>
      <c r="B12" s="98"/>
      <c r="C12" s="98"/>
      <c r="D12" s="98"/>
      <c r="E12" s="98"/>
      <c r="F12" s="98"/>
      <c r="G12" s="98"/>
      <c r="H12" s="98"/>
      <c r="I12" s="98"/>
      <c r="J12" s="98"/>
      <c r="K12" s="72"/>
      <c r="L12" s="16">
        <v>17</v>
      </c>
      <c r="M12" s="76" t="s">
        <v>14</v>
      </c>
      <c r="N12" s="76"/>
    </row>
    <row r="13" spans="1:14" ht="15" x14ac:dyDescent="0.25">
      <c r="B13" s="17" t="s">
        <v>8</v>
      </c>
      <c r="C13" s="80" t="s">
        <v>11</v>
      </c>
      <c r="D13" s="80"/>
      <c r="E13" s="80" t="s">
        <v>15</v>
      </c>
      <c r="F13" s="80"/>
      <c r="G13" s="80" t="s">
        <v>16</v>
      </c>
      <c r="H13" s="80"/>
      <c r="I13" s="99" t="s">
        <v>17</v>
      </c>
      <c r="J13" s="99"/>
    </row>
    <row r="14" spans="1:14" ht="15" x14ac:dyDescent="0.25">
      <c r="B14" s="18"/>
      <c r="C14" s="78"/>
      <c r="D14" s="78"/>
      <c r="E14" s="78"/>
      <c r="F14" s="78"/>
      <c r="G14" s="78"/>
      <c r="H14" s="78"/>
      <c r="I14" s="79"/>
      <c r="J14" s="79"/>
      <c r="K14" s="72" t="s">
        <v>18</v>
      </c>
      <c r="L14" s="77" t="s">
        <v>19</v>
      </c>
      <c r="M14" s="77"/>
      <c r="N14" s="77"/>
    </row>
    <row r="15" spans="1:14" ht="15" x14ac:dyDescent="0.25">
      <c r="B15" s="19"/>
      <c r="C15" s="84"/>
      <c r="D15" s="84"/>
      <c r="E15" s="84"/>
      <c r="F15" s="84"/>
      <c r="G15" s="84"/>
      <c r="H15" s="84"/>
      <c r="I15" s="86"/>
      <c r="J15" s="86"/>
      <c r="K15" s="72"/>
      <c r="L15" s="77"/>
      <c r="M15" s="77"/>
      <c r="N15" s="77"/>
    </row>
    <row r="16" spans="1:14" ht="15" x14ac:dyDescent="0.25">
      <c r="B16" s="18"/>
      <c r="C16" s="82"/>
      <c r="D16" s="82"/>
      <c r="E16" s="82"/>
      <c r="F16" s="82"/>
      <c r="G16" s="82"/>
      <c r="H16" s="82"/>
      <c r="I16" s="93"/>
      <c r="J16" s="93"/>
      <c r="K16" s="9"/>
      <c r="L16" s="20"/>
      <c r="M16" s="20"/>
      <c r="N16" s="20"/>
    </row>
    <row r="17" spans="2:14" ht="15" x14ac:dyDescent="0.25">
      <c r="B17" s="19"/>
      <c r="C17" s="84"/>
      <c r="D17" s="84"/>
      <c r="E17" s="84"/>
      <c r="F17" s="84"/>
      <c r="G17" s="84"/>
      <c r="H17" s="84"/>
      <c r="I17" s="86"/>
      <c r="J17" s="86"/>
      <c r="K17" s="72" t="s">
        <v>15</v>
      </c>
      <c r="L17" s="77" t="s">
        <v>20</v>
      </c>
      <c r="M17" s="77"/>
      <c r="N17" s="77"/>
    </row>
    <row r="18" spans="2:14" ht="15" x14ac:dyDescent="0.25">
      <c r="B18" s="21"/>
      <c r="C18" s="82"/>
      <c r="D18" s="82"/>
      <c r="E18" s="82"/>
      <c r="F18" s="82"/>
      <c r="G18" s="82"/>
      <c r="H18" s="82"/>
      <c r="I18" s="83"/>
      <c r="J18" s="83"/>
      <c r="K18" s="72"/>
      <c r="L18" s="77"/>
      <c r="M18" s="77"/>
      <c r="N18" s="77"/>
    </row>
    <row r="19" spans="2:14" ht="15" x14ac:dyDescent="0.25">
      <c r="B19" s="19"/>
      <c r="C19" s="84"/>
      <c r="D19" s="84"/>
      <c r="E19" s="84"/>
      <c r="F19" s="84"/>
      <c r="G19" s="84"/>
      <c r="H19" s="84"/>
      <c r="I19" s="86"/>
      <c r="J19" s="86"/>
      <c r="K19" s="72"/>
      <c r="L19" s="24">
        <v>6</v>
      </c>
      <c r="M19" s="74" t="s">
        <v>21</v>
      </c>
      <c r="N19" s="74"/>
    </row>
    <row r="20" spans="2:14" ht="15" x14ac:dyDescent="0.25">
      <c r="B20" s="18"/>
      <c r="C20" s="82"/>
      <c r="D20" s="82"/>
      <c r="E20" s="82"/>
      <c r="F20" s="82"/>
      <c r="G20" s="87" t="s">
        <v>22</v>
      </c>
      <c r="H20" s="87"/>
      <c r="I20" s="83"/>
      <c r="J20" s="83"/>
      <c r="K20" s="72"/>
      <c r="L20" s="27">
        <v>13</v>
      </c>
      <c r="M20" s="74"/>
      <c r="N20" s="74"/>
    </row>
    <row r="21" spans="2:14" ht="15" x14ac:dyDescent="0.25">
      <c r="B21" s="19"/>
      <c r="C21" s="84"/>
      <c r="D21" s="84"/>
      <c r="E21" s="84"/>
      <c r="F21" s="84"/>
      <c r="G21" s="88" t="s">
        <v>23</v>
      </c>
      <c r="H21" s="88"/>
      <c r="I21" s="86"/>
      <c r="J21" s="86"/>
      <c r="K21" s="72"/>
      <c r="L21" s="27">
        <v>20</v>
      </c>
      <c r="M21" s="74"/>
      <c r="N21" s="74"/>
    </row>
    <row r="22" spans="2:14" ht="15" x14ac:dyDescent="0.25">
      <c r="B22" s="18"/>
      <c r="C22" s="82"/>
      <c r="D22" s="82"/>
      <c r="E22" s="82"/>
      <c r="F22" s="82"/>
      <c r="G22" s="88"/>
      <c r="H22" s="88"/>
      <c r="I22" s="83"/>
      <c r="J22" s="83"/>
      <c r="K22" s="72"/>
      <c r="L22" s="28">
        <v>27</v>
      </c>
      <c r="M22" s="74"/>
      <c r="N22" s="74"/>
    </row>
    <row r="23" spans="2:14" ht="15" x14ac:dyDescent="0.25">
      <c r="B23" s="19"/>
      <c r="C23" s="84"/>
      <c r="D23" s="84"/>
      <c r="E23" s="84"/>
      <c r="F23" s="84"/>
      <c r="G23" s="88"/>
      <c r="H23" s="88"/>
      <c r="I23" s="85"/>
      <c r="J23" s="85"/>
    </row>
    <row r="24" spans="2:14" ht="15" x14ac:dyDescent="0.25">
      <c r="B24" s="18"/>
      <c r="C24" s="82"/>
      <c r="D24" s="82"/>
      <c r="E24" s="82"/>
      <c r="F24" s="82"/>
      <c r="G24" s="82"/>
      <c r="H24" s="82"/>
      <c r="I24" s="83"/>
      <c r="J24" s="83"/>
      <c r="K24" s="72" t="s">
        <v>24</v>
      </c>
      <c r="L24" s="23">
        <v>14</v>
      </c>
      <c r="M24" s="89" t="s">
        <v>9</v>
      </c>
      <c r="N24" s="89"/>
    </row>
    <row r="25" spans="2:14" ht="15" x14ac:dyDescent="0.25">
      <c r="B25" s="19"/>
      <c r="C25" s="84"/>
      <c r="D25" s="84"/>
      <c r="E25" s="84"/>
      <c r="F25" s="84"/>
      <c r="G25" s="84"/>
      <c r="H25" s="84"/>
      <c r="I25" s="90" t="s">
        <v>25</v>
      </c>
      <c r="J25" s="90"/>
      <c r="K25" s="72"/>
      <c r="L25" s="42">
        <v>21</v>
      </c>
      <c r="M25" s="89"/>
      <c r="N25" s="89"/>
    </row>
    <row r="26" spans="2:14" ht="15" x14ac:dyDescent="0.25">
      <c r="B26" s="26" t="s">
        <v>26</v>
      </c>
      <c r="C26" s="87" t="s">
        <v>27</v>
      </c>
      <c r="D26" s="87"/>
      <c r="E26" s="87" t="s">
        <v>27</v>
      </c>
      <c r="F26" s="87"/>
      <c r="G26" s="82"/>
      <c r="H26" s="82"/>
      <c r="I26" s="100" t="s">
        <v>28</v>
      </c>
      <c r="J26" s="100"/>
      <c r="K26" s="72"/>
      <c r="L26" s="24">
        <v>7</v>
      </c>
      <c r="M26" s="74" t="s">
        <v>21</v>
      </c>
      <c r="N26" s="74"/>
    </row>
    <row r="27" spans="2:14" ht="15" x14ac:dyDescent="0.25">
      <c r="B27" s="92" t="s">
        <v>29</v>
      </c>
      <c r="C27" s="88" t="s">
        <v>23</v>
      </c>
      <c r="D27" s="88"/>
      <c r="E27" s="88" t="s">
        <v>23</v>
      </c>
      <c r="F27" s="88"/>
      <c r="G27" s="84"/>
      <c r="H27" s="84"/>
      <c r="I27" s="100"/>
      <c r="J27" s="100"/>
      <c r="K27" s="72"/>
      <c r="L27" s="27">
        <v>14</v>
      </c>
      <c r="M27" s="74"/>
      <c r="N27" s="74"/>
    </row>
    <row r="28" spans="2:14" ht="15" x14ac:dyDescent="0.25">
      <c r="B28" s="92"/>
      <c r="C28" s="88"/>
      <c r="D28" s="88"/>
      <c r="E28" s="88"/>
      <c r="F28" s="88"/>
      <c r="G28" s="82"/>
      <c r="H28" s="82"/>
      <c r="I28" s="100"/>
      <c r="J28" s="100"/>
      <c r="K28" s="72"/>
      <c r="L28" s="25">
        <v>28</v>
      </c>
      <c r="M28" s="74"/>
      <c r="N28" s="74"/>
    </row>
    <row r="29" spans="2:14" ht="15" x14ac:dyDescent="0.25">
      <c r="B29" s="92"/>
      <c r="C29" s="88"/>
      <c r="D29" s="88"/>
      <c r="E29" s="88"/>
      <c r="F29" s="88"/>
      <c r="G29" s="84"/>
      <c r="H29" s="84"/>
      <c r="I29" s="101"/>
      <c r="J29" s="101"/>
      <c r="L29" s="32"/>
      <c r="M29" s="102"/>
      <c r="N29" s="102"/>
    </row>
    <row r="30" spans="2:14" ht="15" x14ac:dyDescent="0.25">
      <c r="B30" s="92"/>
      <c r="C30" s="88"/>
      <c r="D30" s="88"/>
      <c r="E30" s="88"/>
      <c r="F30" s="88"/>
      <c r="G30" s="82"/>
      <c r="H30" s="82"/>
      <c r="I30" s="83"/>
      <c r="J30" s="83"/>
      <c r="K30" s="72" t="s">
        <v>30</v>
      </c>
      <c r="L30" s="24">
        <v>8</v>
      </c>
      <c r="M30" s="74" t="s">
        <v>10</v>
      </c>
      <c r="N30" s="74"/>
    </row>
    <row r="31" spans="2:14" ht="15" x14ac:dyDescent="0.25">
      <c r="B31" s="92"/>
      <c r="C31" s="88"/>
      <c r="D31" s="88"/>
      <c r="E31" s="88"/>
      <c r="F31" s="88"/>
      <c r="G31" s="84"/>
      <c r="H31" s="84"/>
      <c r="I31" s="86"/>
      <c r="J31" s="86"/>
      <c r="K31" s="72"/>
      <c r="L31" s="43">
        <v>15</v>
      </c>
      <c r="M31" s="74"/>
      <c r="N31" s="74"/>
    </row>
    <row r="32" spans="2:14" ht="15" x14ac:dyDescent="0.25">
      <c r="B32" s="18"/>
      <c r="C32" s="82"/>
      <c r="D32" s="82"/>
      <c r="E32" s="82"/>
      <c r="F32" s="82"/>
      <c r="G32" s="82"/>
      <c r="H32" s="82"/>
      <c r="I32" s="83"/>
      <c r="J32" s="83"/>
      <c r="K32" s="72"/>
      <c r="L32" s="43">
        <v>22</v>
      </c>
      <c r="M32" s="74"/>
      <c r="N32" s="74"/>
    </row>
    <row r="33" spans="2:14" ht="15" x14ac:dyDescent="0.25">
      <c r="B33" s="33"/>
      <c r="C33" s="95"/>
      <c r="D33" s="95"/>
      <c r="E33" s="95"/>
      <c r="F33" s="95"/>
      <c r="G33" s="95"/>
      <c r="H33" s="95"/>
      <c r="I33" s="103"/>
      <c r="J33" s="103"/>
      <c r="K33" s="72"/>
      <c r="L33" s="44">
        <v>29</v>
      </c>
      <c r="M33" s="74"/>
      <c r="N33" s="74"/>
    </row>
  </sheetData>
  <mergeCells count="94">
    <mergeCell ref="M30:N33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0:J30"/>
    <mergeCell ref="K30:K33"/>
    <mergeCell ref="M26:N28"/>
    <mergeCell ref="B27:B31"/>
    <mergeCell ref="C27:D31"/>
    <mergeCell ref="E27:F31"/>
    <mergeCell ref="G27:H27"/>
    <mergeCell ref="G28:H28"/>
    <mergeCell ref="G29:H29"/>
    <mergeCell ref="I29:J29"/>
    <mergeCell ref="M29:N29"/>
    <mergeCell ref="G30:H30"/>
    <mergeCell ref="K24:K28"/>
    <mergeCell ref="M24:N25"/>
    <mergeCell ref="C25:D25"/>
    <mergeCell ref="E25:F25"/>
    <mergeCell ref="G25:H25"/>
    <mergeCell ref="I25:J25"/>
    <mergeCell ref="C26:D26"/>
    <mergeCell ref="E26:F26"/>
    <mergeCell ref="G26:H26"/>
    <mergeCell ref="I26:J28"/>
    <mergeCell ref="E22:F22"/>
    <mergeCell ref="I22:J22"/>
    <mergeCell ref="C23:D23"/>
    <mergeCell ref="E23:F23"/>
    <mergeCell ref="I23:J23"/>
    <mergeCell ref="C24:D24"/>
    <mergeCell ref="E24:F24"/>
    <mergeCell ref="G24:H24"/>
    <mergeCell ref="I24:J24"/>
    <mergeCell ref="M19:N22"/>
    <mergeCell ref="C20:D20"/>
    <mergeCell ref="E20:F20"/>
    <mergeCell ref="G20:H20"/>
    <mergeCell ref="I20:J20"/>
    <mergeCell ref="C21:D21"/>
    <mergeCell ref="E21:F21"/>
    <mergeCell ref="G21:H23"/>
    <mergeCell ref="I21:J21"/>
    <mergeCell ref="C22:D22"/>
    <mergeCell ref="K17:K22"/>
    <mergeCell ref="L17:N18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K14:K15"/>
    <mergeCell ref="L14:N15"/>
    <mergeCell ref="C15:D15"/>
    <mergeCell ref="E15:F15"/>
    <mergeCell ref="G15:H15"/>
    <mergeCell ref="I15:J15"/>
    <mergeCell ref="C13:D13"/>
    <mergeCell ref="E13:F13"/>
    <mergeCell ref="G13:H13"/>
    <mergeCell ref="I13:J13"/>
    <mergeCell ref="C14:D14"/>
    <mergeCell ref="E14:F14"/>
    <mergeCell ref="G14:H14"/>
    <mergeCell ref="I14:J14"/>
    <mergeCell ref="B2:B10"/>
    <mergeCell ref="K2:M3"/>
    <mergeCell ref="N2:N3"/>
    <mergeCell ref="K4:K7"/>
    <mergeCell ref="M4:N5"/>
    <mergeCell ref="M6:N7"/>
    <mergeCell ref="K9:K12"/>
    <mergeCell ref="M9:N11"/>
    <mergeCell ref="B11:J12"/>
    <mergeCell ref="M12:N12"/>
  </mergeCells>
  <conditionalFormatting sqref="B14:C27 E14:E25 G14:G21 G24:G31 I14:I26 I29:I31">
    <cfRule type="expression" dxfId="23" priority="6" stopIfTrue="1">
      <formula>B14&lt;&gt;""</formula>
    </cfRule>
  </conditionalFormatting>
  <conditionalFormatting sqref="B32:C33 E32:E33 G32:G33 I32:I33">
    <cfRule type="expression" dxfId="22" priority="7" stopIfTrue="1">
      <formula>B32&lt;&gt;""</formula>
    </cfRule>
  </conditionalFormatting>
  <conditionalFormatting sqref="E26:E27">
    <cfRule type="expression" dxfId="21" priority="8" stopIfTrue="1">
      <formula>E26&lt;&gt;""</formula>
    </cfRule>
  </conditionalFormatting>
  <conditionalFormatting sqref="C8:I10">
    <cfRule type="expression" dxfId="20" priority="4" stopIfTrue="1">
      <formula>AND(DAY(C8)&gt;=1,DAY(C8)&lt;=15)</formula>
    </cfRule>
  </conditionalFormatting>
  <conditionalFormatting sqref="C4:H4">
    <cfRule type="expression" dxfId="19" priority="2" stopIfTrue="1">
      <formula>DAY(C4)&gt;8</formula>
    </cfRule>
  </conditionalFormatting>
  <conditionalFormatting sqref="C4:H4">
    <cfRule type="expression" dxfId="18" priority="3" stopIfTrue="1">
      <formula>VLOOKUP(DAY(C4),joursdeaffectation,1,FALSE)=DAY(C4)</formula>
    </cfRule>
  </conditionalFormatting>
  <conditionalFormatting sqref="I4 C5:I7">
    <cfRule type="expression" dxfId="17" priority="1" stopIfTrue="1">
      <formula>VLOOKUP(DAY(C4),joursdeaffectation,1,FALSE)=DAY(C4)</formula>
    </cfRule>
  </conditionalFormatting>
  <conditionalFormatting sqref="C8:I9">
    <cfRule type="expression" dxfId="16" priority="5" stopIfTrue="1">
      <formula>VLOOKUP(DAY(C8),joursdeaffectation,1,FALSE)=DAY(C8)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57DD-0013-4812-AA64-DF6D35E26E77}">
  <dimension ref="A1:N33"/>
  <sheetViews>
    <sheetView workbookViewId="0">
      <selection activeCell="D8" sqref="D8"/>
    </sheetView>
  </sheetViews>
  <sheetFormatPr baseColWidth="10" defaultColWidth="8.7109375" defaultRowHeight="16.5" customHeight="1" x14ac:dyDescent="0.25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22" width="8.85546875" customWidth="1"/>
  </cols>
  <sheetData>
    <row r="1" spans="1:14" ht="15" x14ac:dyDescent="0.25"/>
    <row r="2" spans="1:14" ht="15" x14ac:dyDescent="0.25">
      <c r="A2" s="1"/>
      <c r="B2" s="69" t="s">
        <v>32</v>
      </c>
      <c r="C2" s="2"/>
      <c r="D2" s="2"/>
      <c r="E2" s="2"/>
      <c r="F2" s="2"/>
      <c r="G2" s="2"/>
      <c r="H2" s="2"/>
      <c r="I2" s="2"/>
      <c r="J2" s="3"/>
      <c r="K2" s="70" t="s">
        <v>1</v>
      </c>
      <c r="L2" s="70"/>
      <c r="M2" s="70"/>
      <c r="N2" s="71">
        <f>Annéecivile</f>
        <v>2017</v>
      </c>
    </row>
    <row r="3" spans="1:14" ht="15" x14ac:dyDescent="0.25">
      <c r="A3" s="1"/>
      <c r="B3" s="69"/>
      <c r="C3" s="4" t="s">
        <v>2</v>
      </c>
      <c r="D3" s="4" t="s">
        <v>3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1"/>
      <c r="K3" s="70"/>
      <c r="L3" s="70"/>
      <c r="M3" s="70"/>
      <c r="N3" s="71"/>
    </row>
    <row r="4" spans="1:14" ht="15" x14ac:dyDescent="0.25">
      <c r="A4" s="1"/>
      <c r="B4" s="69"/>
      <c r="C4" s="5">
        <f>IF(DAY(NovSun1)=1,NovSun1-6,NovSun1+1)</f>
        <v>43038</v>
      </c>
      <c r="D4" s="5">
        <f>IF(DAY(NovSun1)=1,NovSun1-5,NovSun1+2)</f>
        <v>43039</v>
      </c>
      <c r="E4" s="68">
        <f>IF(DAY(NovSun1)=1,NovSun1-4,NovSun1+3)</f>
        <v>43040</v>
      </c>
      <c r="F4" s="68">
        <v>2</v>
      </c>
      <c r="G4" s="68">
        <v>3</v>
      </c>
      <c r="H4" s="68">
        <v>4</v>
      </c>
      <c r="I4" s="68">
        <v>5</v>
      </c>
      <c r="J4" s="1"/>
      <c r="K4" s="72" t="s">
        <v>8</v>
      </c>
      <c r="L4" s="7">
        <v>6</v>
      </c>
      <c r="M4" s="74" t="s">
        <v>10</v>
      </c>
      <c r="N4" s="74"/>
    </row>
    <row r="5" spans="1:14" ht="15" x14ac:dyDescent="0.25">
      <c r="A5" s="1"/>
      <c r="B5" s="69"/>
      <c r="C5" s="64">
        <v>6</v>
      </c>
      <c r="D5" s="63">
        <v>7</v>
      </c>
      <c r="E5" s="5">
        <v>8</v>
      </c>
      <c r="F5" s="5">
        <v>9</v>
      </c>
      <c r="G5" s="64">
        <v>10</v>
      </c>
      <c r="H5" s="64">
        <v>11</v>
      </c>
      <c r="I5" s="64">
        <v>12</v>
      </c>
      <c r="J5" s="1"/>
      <c r="K5" s="72"/>
      <c r="L5" s="8">
        <v>20</v>
      </c>
      <c r="M5" s="74"/>
      <c r="N5" s="74"/>
    </row>
    <row r="6" spans="1:14" ht="15" x14ac:dyDescent="0.25">
      <c r="A6" s="1"/>
      <c r="B6" s="69"/>
      <c r="C6" s="63">
        <v>13</v>
      </c>
      <c r="D6" s="63">
        <v>14</v>
      </c>
      <c r="E6" s="5">
        <v>15</v>
      </c>
      <c r="F6" s="5">
        <v>16</v>
      </c>
      <c r="G6" s="64">
        <v>17</v>
      </c>
      <c r="H6" s="63">
        <v>18</v>
      </c>
      <c r="I6" s="64">
        <v>19</v>
      </c>
      <c r="J6" s="1"/>
      <c r="K6" s="72"/>
      <c r="L6" s="36">
        <v>13</v>
      </c>
      <c r="M6" s="73" t="s">
        <v>9</v>
      </c>
      <c r="N6" s="73"/>
    </row>
    <row r="7" spans="1:14" ht="15" x14ac:dyDescent="0.25">
      <c r="A7" s="1"/>
      <c r="B7" s="69"/>
      <c r="C7" s="64">
        <v>20</v>
      </c>
      <c r="D7" s="65">
        <v>21</v>
      </c>
      <c r="E7" s="5">
        <v>22</v>
      </c>
      <c r="F7" s="5">
        <v>23</v>
      </c>
      <c r="G7" s="64">
        <v>24</v>
      </c>
      <c r="H7" s="66">
        <v>25</v>
      </c>
      <c r="I7" s="64">
        <v>26</v>
      </c>
      <c r="J7" s="1"/>
      <c r="K7" s="72"/>
      <c r="L7" s="37">
        <v>27</v>
      </c>
      <c r="M7" s="73"/>
      <c r="N7" s="73"/>
    </row>
    <row r="8" spans="1:14" ht="15" x14ac:dyDescent="0.25">
      <c r="A8" s="1"/>
      <c r="B8" s="69"/>
      <c r="C8" s="63">
        <v>27</v>
      </c>
      <c r="D8" s="63">
        <v>28</v>
      </c>
      <c r="E8" s="5">
        <v>29</v>
      </c>
      <c r="F8" s="5">
        <v>30</v>
      </c>
      <c r="G8" s="5">
        <f>IF(DAY(NovSun1)=1,NovSun1+26,NovSun1+33)</f>
        <v>43070</v>
      </c>
      <c r="H8" s="5">
        <f>IF(DAY(NovSun1)=1,NovSun1+27,NovSun1+34)</f>
        <v>43071</v>
      </c>
      <c r="I8" s="5">
        <f>IF(DAY(NovSun1)=1,NovSun1+28,NovSun1+35)</f>
        <v>43072</v>
      </c>
      <c r="J8" s="1"/>
      <c r="L8" s="10"/>
    </row>
    <row r="9" spans="1:14" ht="15" x14ac:dyDescent="0.25">
      <c r="A9" s="1"/>
      <c r="B9" s="69"/>
      <c r="C9" s="5">
        <f>IF(DAY(NovSun1)=1,NovSun1+29,NovSun1+36)</f>
        <v>43073</v>
      </c>
      <c r="D9" s="5">
        <f>IF(DAY(NovSun1)=1,NovSun1+30,NovSun1+37)</f>
        <v>43074</v>
      </c>
      <c r="E9" s="5">
        <f>IF(DAY(NovSun1)=1,NovSun1+31,NovSun1+38)</f>
        <v>43075</v>
      </c>
      <c r="F9" s="5">
        <f>IF(DAY(NovSun1)=1,NovSun1+32,NovSun1+39)</f>
        <v>43076</v>
      </c>
      <c r="G9" s="5">
        <f>IF(DAY(NovSun1)=1,NovSun1+33,NovSun1+40)</f>
        <v>43077</v>
      </c>
      <c r="H9" s="5">
        <f>IF(DAY(NovSun1)=1,NovSun1+34,NovSun1+41)</f>
        <v>43078</v>
      </c>
      <c r="I9" s="5">
        <f>IF(DAY(NovSun1)=1,NovSun1+35,NovSun1+42)</f>
        <v>43079</v>
      </c>
      <c r="J9" s="1"/>
      <c r="K9" s="72" t="s">
        <v>11</v>
      </c>
      <c r="L9" s="38">
        <v>7</v>
      </c>
      <c r="M9" s="73" t="s">
        <v>12</v>
      </c>
      <c r="N9" s="73"/>
    </row>
    <row r="10" spans="1:14" ht="15" x14ac:dyDescent="0.25">
      <c r="A10" s="1"/>
      <c r="B10" s="69"/>
      <c r="C10" s="13"/>
      <c r="D10" s="13"/>
      <c r="E10" s="13"/>
      <c r="F10" s="13"/>
      <c r="G10" s="13"/>
      <c r="H10" s="13"/>
      <c r="I10" s="13"/>
      <c r="J10" s="39"/>
      <c r="K10" s="72"/>
      <c r="L10" s="40">
        <v>14</v>
      </c>
      <c r="M10" s="73"/>
      <c r="N10" s="73"/>
    </row>
    <row r="11" spans="1:14" ht="15" x14ac:dyDescent="0.25">
      <c r="A11" s="1"/>
      <c r="B11" s="98" t="s">
        <v>13</v>
      </c>
      <c r="C11" s="98"/>
      <c r="D11" s="98"/>
      <c r="E11" s="98"/>
      <c r="F11" s="98"/>
      <c r="G11" s="98"/>
      <c r="H11" s="98"/>
      <c r="I11" s="98"/>
      <c r="J11" s="98"/>
      <c r="K11" s="72"/>
      <c r="L11" s="41">
        <v>28</v>
      </c>
      <c r="M11" s="73"/>
      <c r="N11" s="73"/>
    </row>
    <row r="12" spans="1:14" ht="15" x14ac:dyDescent="0.25">
      <c r="A12" s="1"/>
      <c r="B12" s="98"/>
      <c r="C12" s="98"/>
      <c r="D12" s="98"/>
      <c r="E12" s="98"/>
      <c r="F12" s="98"/>
      <c r="G12" s="98"/>
      <c r="H12" s="98"/>
      <c r="I12" s="98"/>
      <c r="J12" s="98"/>
      <c r="K12" s="72"/>
      <c r="L12" s="16">
        <v>21</v>
      </c>
      <c r="M12" s="76" t="s">
        <v>14</v>
      </c>
      <c r="N12" s="76"/>
    </row>
    <row r="13" spans="1:14" ht="15" x14ac:dyDescent="0.25">
      <c r="B13" s="17" t="s">
        <v>8</v>
      </c>
      <c r="C13" s="80" t="s">
        <v>11</v>
      </c>
      <c r="D13" s="80"/>
      <c r="E13" s="80" t="s">
        <v>15</v>
      </c>
      <c r="F13" s="80"/>
      <c r="G13" s="80" t="s">
        <v>24</v>
      </c>
      <c r="H13" s="80"/>
      <c r="I13" s="104" t="s">
        <v>30</v>
      </c>
      <c r="J13" s="104"/>
      <c r="K13" s="45"/>
      <c r="L13" s="46"/>
      <c r="M13" s="102"/>
      <c r="N13" s="102"/>
    </row>
    <row r="14" spans="1:14" ht="15" x14ac:dyDescent="0.25">
      <c r="B14" s="18"/>
      <c r="C14" s="78"/>
      <c r="D14" s="78"/>
      <c r="E14" s="78"/>
      <c r="F14" s="78"/>
      <c r="G14" s="78"/>
      <c r="H14" s="78"/>
      <c r="I14" s="79"/>
      <c r="J14" s="79"/>
      <c r="K14" s="72" t="s">
        <v>18</v>
      </c>
      <c r="L14" s="77" t="s">
        <v>19</v>
      </c>
      <c r="M14" s="77"/>
      <c r="N14" s="77"/>
    </row>
    <row r="15" spans="1:14" ht="15" x14ac:dyDescent="0.25">
      <c r="B15" s="19"/>
      <c r="C15" s="84"/>
      <c r="D15" s="84"/>
      <c r="E15" s="84"/>
      <c r="F15" s="84"/>
      <c r="G15" s="84"/>
      <c r="H15" s="84"/>
      <c r="I15" s="86"/>
      <c r="J15" s="86"/>
      <c r="K15" s="72"/>
      <c r="L15" s="77"/>
      <c r="M15" s="77"/>
      <c r="N15" s="77"/>
    </row>
    <row r="16" spans="1:14" ht="15" x14ac:dyDescent="0.25">
      <c r="B16" s="18"/>
      <c r="C16" s="82"/>
      <c r="D16" s="82"/>
      <c r="E16" s="82"/>
      <c r="F16" s="82"/>
      <c r="G16" s="82"/>
      <c r="H16" s="82"/>
      <c r="I16" s="93"/>
      <c r="J16" s="93"/>
      <c r="K16" s="9"/>
      <c r="L16" s="20"/>
      <c r="M16" s="20"/>
      <c r="N16" s="20"/>
    </row>
    <row r="17" spans="2:14" ht="15" x14ac:dyDescent="0.25">
      <c r="B17" s="19"/>
      <c r="C17" s="84"/>
      <c r="D17" s="84"/>
      <c r="E17" s="84"/>
      <c r="F17" s="84"/>
      <c r="G17" s="84"/>
      <c r="H17" s="84"/>
      <c r="I17" s="86"/>
      <c r="J17" s="86"/>
      <c r="K17" s="72" t="s">
        <v>15</v>
      </c>
      <c r="L17" s="77" t="s">
        <v>20</v>
      </c>
      <c r="M17" s="77"/>
      <c r="N17" s="77"/>
    </row>
    <row r="18" spans="2:14" ht="15" x14ac:dyDescent="0.25">
      <c r="B18" s="21"/>
      <c r="C18" s="82"/>
      <c r="D18" s="82"/>
      <c r="E18" s="82"/>
      <c r="F18" s="82"/>
      <c r="G18" s="82"/>
      <c r="H18" s="82"/>
      <c r="I18" s="83"/>
      <c r="J18" s="83"/>
      <c r="K18" s="72"/>
      <c r="L18" s="77"/>
      <c r="M18" s="77"/>
      <c r="N18" s="77"/>
    </row>
    <row r="19" spans="2:14" ht="15" x14ac:dyDescent="0.25">
      <c r="B19" s="19"/>
      <c r="C19" s="84"/>
      <c r="D19" s="84"/>
      <c r="E19" s="84"/>
      <c r="F19" s="84"/>
      <c r="G19" s="84"/>
      <c r="H19" s="84"/>
      <c r="I19" s="86"/>
      <c r="J19" s="86"/>
      <c r="K19" s="72"/>
      <c r="L19" s="24">
        <v>10</v>
      </c>
      <c r="M19" s="74" t="s">
        <v>21</v>
      </c>
      <c r="N19" s="74"/>
    </row>
    <row r="20" spans="2:14" ht="15" x14ac:dyDescent="0.25">
      <c r="B20" s="18"/>
      <c r="C20" s="82"/>
      <c r="D20" s="82"/>
      <c r="E20" s="82"/>
      <c r="F20" s="82"/>
      <c r="G20" s="87" t="s">
        <v>22</v>
      </c>
      <c r="H20" s="87"/>
      <c r="I20" s="83"/>
      <c r="J20" s="83"/>
      <c r="K20" s="72"/>
      <c r="L20" s="27">
        <v>17</v>
      </c>
      <c r="M20" s="74"/>
      <c r="N20" s="74"/>
    </row>
    <row r="21" spans="2:14" ht="15" x14ac:dyDescent="0.25">
      <c r="B21" s="19"/>
      <c r="C21" s="84"/>
      <c r="D21" s="84"/>
      <c r="E21" s="84"/>
      <c r="F21" s="84"/>
      <c r="G21" s="88" t="s">
        <v>23</v>
      </c>
      <c r="H21" s="88"/>
      <c r="I21" s="86"/>
      <c r="J21" s="86"/>
      <c r="K21" s="72"/>
      <c r="L21" s="25">
        <v>24</v>
      </c>
      <c r="M21" s="74"/>
      <c r="N21" s="74"/>
    </row>
    <row r="22" spans="2:14" ht="15" x14ac:dyDescent="0.25">
      <c r="B22" s="18"/>
      <c r="C22" s="82"/>
      <c r="D22" s="82"/>
      <c r="E22" s="82"/>
      <c r="F22" s="82"/>
      <c r="G22" s="88"/>
      <c r="H22" s="88"/>
      <c r="I22" s="93"/>
      <c r="J22" s="93"/>
      <c r="K22" s="9"/>
    </row>
    <row r="23" spans="2:14" ht="15" x14ac:dyDescent="0.25">
      <c r="B23" s="19"/>
      <c r="C23" s="84"/>
      <c r="D23" s="84"/>
      <c r="E23" s="84"/>
      <c r="F23" s="84"/>
      <c r="G23" s="88"/>
      <c r="H23" s="88"/>
      <c r="I23" s="86"/>
      <c r="J23" s="86"/>
      <c r="K23" s="72" t="s">
        <v>24</v>
      </c>
      <c r="L23" s="105">
        <v>18</v>
      </c>
      <c r="M23" s="106" t="s">
        <v>33</v>
      </c>
      <c r="N23" s="106"/>
    </row>
    <row r="24" spans="2:14" ht="15" x14ac:dyDescent="0.25">
      <c r="B24" s="18"/>
      <c r="C24" s="82"/>
      <c r="D24" s="82"/>
      <c r="E24" s="82"/>
      <c r="F24" s="82"/>
      <c r="G24" s="82"/>
      <c r="H24" s="82"/>
      <c r="I24" s="83"/>
      <c r="J24" s="83"/>
      <c r="K24" s="72"/>
      <c r="L24" s="105"/>
      <c r="M24" s="106"/>
      <c r="N24" s="106"/>
    </row>
    <row r="25" spans="2:14" ht="15" x14ac:dyDescent="0.25">
      <c r="B25" s="19"/>
      <c r="C25" s="84"/>
      <c r="D25" s="84"/>
      <c r="E25" s="84"/>
      <c r="F25" s="84"/>
      <c r="G25" s="84"/>
      <c r="H25" s="84"/>
      <c r="I25" s="90" t="s">
        <v>25</v>
      </c>
      <c r="J25" s="90"/>
      <c r="K25" s="72"/>
      <c r="L25" s="47">
        <v>25</v>
      </c>
      <c r="M25" s="89" t="s">
        <v>9</v>
      </c>
      <c r="N25" s="89"/>
    </row>
    <row r="26" spans="2:14" ht="15" x14ac:dyDescent="0.25">
      <c r="B26" s="26" t="s">
        <v>26</v>
      </c>
      <c r="C26" s="87" t="s">
        <v>27</v>
      </c>
      <c r="D26" s="87"/>
      <c r="E26" s="87" t="s">
        <v>27</v>
      </c>
      <c r="F26" s="87"/>
      <c r="G26" s="82"/>
      <c r="H26" s="82"/>
      <c r="I26" s="100" t="s">
        <v>28</v>
      </c>
      <c r="J26" s="100"/>
      <c r="K26" s="72"/>
      <c r="L26" s="24">
        <v>11</v>
      </c>
      <c r="M26" s="74" t="s">
        <v>21</v>
      </c>
      <c r="N26" s="74"/>
    </row>
    <row r="27" spans="2:14" ht="15" x14ac:dyDescent="0.25">
      <c r="B27" s="92" t="s">
        <v>29</v>
      </c>
      <c r="C27" s="88" t="s">
        <v>23</v>
      </c>
      <c r="D27" s="88"/>
      <c r="E27" s="88" t="s">
        <v>23</v>
      </c>
      <c r="F27" s="88"/>
      <c r="G27" s="84"/>
      <c r="H27" s="84"/>
      <c r="I27" s="100"/>
      <c r="J27" s="100"/>
      <c r="K27" s="72"/>
      <c r="L27" s="27">
        <v>18</v>
      </c>
      <c r="M27" s="74"/>
      <c r="N27" s="74"/>
    </row>
    <row r="28" spans="2:14" ht="15" x14ac:dyDescent="0.25">
      <c r="B28" s="92"/>
      <c r="C28" s="88"/>
      <c r="D28" s="88"/>
      <c r="E28" s="88"/>
      <c r="F28" s="88"/>
      <c r="G28" s="82"/>
      <c r="H28" s="82"/>
      <c r="I28" s="100"/>
      <c r="J28" s="100"/>
      <c r="K28" s="72"/>
      <c r="L28" s="25">
        <v>25</v>
      </c>
      <c r="M28" s="74"/>
      <c r="N28" s="74"/>
    </row>
    <row r="29" spans="2:14" ht="15" x14ac:dyDescent="0.25">
      <c r="B29" s="92"/>
      <c r="C29" s="88"/>
      <c r="D29" s="88"/>
      <c r="E29" s="88"/>
      <c r="F29" s="88"/>
      <c r="G29" s="84"/>
      <c r="H29" s="84"/>
      <c r="I29" s="101"/>
      <c r="J29" s="101"/>
      <c r="K29" s="48"/>
      <c r="L29" s="46"/>
      <c r="M29" s="102"/>
      <c r="N29" s="102"/>
    </row>
    <row r="30" spans="2:14" ht="15" x14ac:dyDescent="0.25">
      <c r="B30" s="92"/>
      <c r="C30" s="88"/>
      <c r="D30" s="88"/>
      <c r="E30" s="88"/>
      <c r="F30" s="88"/>
      <c r="G30" s="82"/>
      <c r="H30" s="82"/>
      <c r="I30" s="83"/>
      <c r="J30" s="83"/>
      <c r="K30" s="72" t="s">
        <v>30</v>
      </c>
      <c r="L30" s="24">
        <v>12</v>
      </c>
      <c r="M30" s="74" t="s">
        <v>10</v>
      </c>
      <c r="N30" s="74"/>
    </row>
    <row r="31" spans="2:14" ht="15" x14ac:dyDescent="0.25">
      <c r="B31" s="92"/>
      <c r="C31" s="88"/>
      <c r="D31" s="88"/>
      <c r="E31" s="88"/>
      <c r="F31" s="88"/>
      <c r="G31" s="84"/>
      <c r="H31" s="84"/>
      <c r="I31" s="86"/>
      <c r="J31" s="86"/>
      <c r="K31" s="72"/>
      <c r="L31" s="27">
        <v>19</v>
      </c>
      <c r="M31" s="74"/>
      <c r="N31" s="74"/>
    </row>
    <row r="32" spans="2:14" ht="15" x14ac:dyDescent="0.25">
      <c r="B32" s="18"/>
      <c r="C32" s="82"/>
      <c r="D32" s="82"/>
      <c r="E32" s="82"/>
      <c r="F32" s="82"/>
      <c r="G32" s="82"/>
      <c r="H32" s="82"/>
      <c r="I32" s="83"/>
      <c r="J32" s="83"/>
      <c r="K32" s="72"/>
      <c r="L32" s="28">
        <v>26</v>
      </c>
      <c r="M32" s="74"/>
      <c r="N32" s="74"/>
    </row>
    <row r="33" spans="2:14" ht="15" x14ac:dyDescent="0.25">
      <c r="B33" s="33"/>
      <c r="C33" s="95"/>
      <c r="D33" s="95"/>
      <c r="E33" s="95"/>
      <c r="F33" s="95"/>
      <c r="G33" s="95"/>
      <c r="H33" s="95"/>
      <c r="I33" s="96"/>
      <c r="J33" s="96"/>
      <c r="K33" s="34"/>
      <c r="L33" s="35"/>
      <c r="M33" s="107"/>
      <c r="N33" s="107"/>
    </row>
  </sheetData>
  <mergeCells count="98">
    <mergeCell ref="M33:N33"/>
    <mergeCell ref="C32:D32"/>
    <mergeCell ref="E32:F32"/>
    <mergeCell ref="G32:H32"/>
    <mergeCell ref="I32:J32"/>
    <mergeCell ref="C33:D33"/>
    <mergeCell ref="E33:F33"/>
    <mergeCell ref="G33:H33"/>
    <mergeCell ref="I33:J33"/>
    <mergeCell ref="I29:J29"/>
    <mergeCell ref="M29:N29"/>
    <mergeCell ref="G30:H30"/>
    <mergeCell ref="I30:J30"/>
    <mergeCell ref="K30:K32"/>
    <mergeCell ref="M30:N32"/>
    <mergeCell ref="G31:H31"/>
    <mergeCell ref="I31:J31"/>
    <mergeCell ref="B27:B31"/>
    <mergeCell ref="C27:D31"/>
    <mergeCell ref="E27:F31"/>
    <mergeCell ref="G27:H27"/>
    <mergeCell ref="G28:H28"/>
    <mergeCell ref="G29:H29"/>
    <mergeCell ref="M25:N25"/>
    <mergeCell ref="C26:D26"/>
    <mergeCell ref="E26:F26"/>
    <mergeCell ref="G26:H26"/>
    <mergeCell ref="I26:J28"/>
    <mergeCell ref="M26:N28"/>
    <mergeCell ref="K23:K28"/>
    <mergeCell ref="L23:L24"/>
    <mergeCell ref="M23:N24"/>
    <mergeCell ref="C24:D24"/>
    <mergeCell ref="E24:F24"/>
    <mergeCell ref="G24:H24"/>
    <mergeCell ref="I24:J24"/>
    <mergeCell ref="C25:D25"/>
    <mergeCell ref="E25:F25"/>
    <mergeCell ref="E20:F20"/>
    <mergeCell ref="G20:H20"/>
    <mergeCell ref="I20:J20"/>
    <mergeCell ref="C21:D21"/>
    <mergeCell ref="G25:H25"/>
    <mergeCell ref="E21:F21"/>
    <mergeCell ref="G21:H23"/>
    <mergeCell ref="I21:J21"/>
    <mergeCell ref="C22:D22"/>
    <mergeCell ref="E22:F22"/>
    <mergeCell ref="I22:J22"/>
    <mergeCell ref="C23:D23"/>
    <mergeCell ref="E23:F23"/>
    <mergeCell ref="I23:J23"/>
    <mergeCell ref="I25:J25"/>
    <mergeCell ref="L17:N18"/>
    <mergeCell ref="C18:D18"/>
    <mergeCell ref="E18:F18"/>
    <mergeCell ref="G18:H18"/>
    <mergeCell ref="I18:J18"/>
    <mergeCell ref="C17:D17"/>
    <mergeCell ref="E17:F17"/>
    <mergeCell ref="G17:H17"/>
    <mergeCell ref="I17:J17"/>
    <mergeCell ref="K17:K21"/>
    <mergeCell ref="C19:D19"/>
    <mergeCell ref="E19:F19"/>
    <mergeCell ref="G19:H19"/>
    <mergeCell ref="I19:J19"/>
    <mergeCell ref="M19:N21"/>
    <mergeCell ref="C20:D2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G15:H15"/>
    <mergeCell ref="I15:J15"/>
    <mergeCell ref="M13:N13"/>
    <mergeCell ref="C14:D14"/>
    <mergeCell ref="E14:F14"/>
    <mergeCell ref="G14:H14"/>
    <mergeCell ref="I14:J14"/>
    <mergeCell ref="K14:K15"/>
    <mergeCell ref="L14:N15"/>
    <mergeCell ref="B2:B10"/>
    <mergeCell ref="K2:M3"/>
    <mergeCell ref="N2:N3"/>
    <mergeCell ref="K4:K7"/>
    <mergeCell ref="M4:N5"/>
    <mergeCell ref="M6:N7"/>
    <mergeCell ref="K9:K12"/>
    <mergeCell ref="M9:N11"/>
    <mergeCell ref="B11:J12"/>
    <mergeCell ref="M12:N12"/>
  </mergeCells>
  <conditionalFormatting sqref="B14:C27 E14:E25 G14:G21 G24:G31 I14:I26 I29:I31">
    <cfRule type="expression" dxfId="15" priority="6" stopIfTrue="1">
      <formula>B14&lt;&gt;""</formula>
    </cfRule>
  </conditionalFormatting>
  <conditionalFormatting sqref="B32:C33 E32:E33 G32:G33 I32:I33">
    <cfRule type="expression" dxfId="14" priority="7" stopIfTrue="1">
      <formula>B32&lt;&gt;""</formula>
    </cfRule>
  </conditionalFormatting>
  <conditionalFormatting sqref="E26:E27">
    <cfRule type="expression" dxfId="13" priority="8" stopIfTrue="1">
      <formula>E26&lt;&gt;""</formula>
    </cfRule>
  </conditionalFormatting>
  <conditionalFormatting sqref="C8:I10">
    <cfRule type="expression" dxfId="12" priority="4" stopIfTrue="1">
      <formula>AND(DAY(C8)&gt;=1,DAY(C8)&lt;=15)</formula>
    </cfRule>
  </conditionalFormatting>
  <conditionalFormatting sqref="C4:H4">
    <cfRule type="expression" dxfId="11" priority="2" stopIfTrue="1">
      <formula>DAY(C4)&gt;8</formula>
    </cfRule>
  </conditionalFormatting>
  <conditionalFormatting sqref="C4:H4">
    <cfRule type="expression" dxfId="10" priority="3" stopIfTrue="1">
      <formula>VLOOKUP(DAY(C4),joursdeaffectation,1,FALSE)=DAY(C4)</formula>
    </cfRule>
  </conditionalFormatting>
  <conditionalFormatting sqref="I4 C5:I7">
    <cfRule type="expression" dxfId="9" priority="1" stopIfTrue="1">
      <formula>VLOOKUP(DAY(C4),joursdeaffectation,1,FALSE)=DAY(C4)</formula>
    </cfRule>
  </conditionalFormatting>
  <conditionalFormatting sqref="C8:I9">
    <cfRule type="expression" dxfId="8" priority="5" stopIfTrue="1">
      <formula>VLOOKUP(DAY(C8),joursdeaffectation,1,FALSE)=DAY(C8)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11BB2-0E9D-4B10-90C6-4973BE80E259}">
  <dimension ref="A1:N33"/>
  <sheetViews>
    <sheetView workbookViewId="0">
      <selection activeCell="G36" sqref="G36"/>
    </sheetView>
  </sheetViews>
  <sheetFormatPr baseColWidth="10" defaultColWidth="8.7109375" defaultRowHeight="16.5" customHeight="1" x14ac:dyDescent="0.25"/>
  <cols>
    <col min="1" max="1" width="2.28515625" customWidth="1"/>
    <col min="2" max="2" width="12.7109375" customWidth="1"/>
    <col min="3" max="10" width="6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22" width="8.85546875" customWidth="1"/>
  </cols>
  <sheetData>
    <row r="1" spans="1:14" ht="15" x14ac:dyDescent="0.25"/>
    <row r="2" spans="1:14" ht="15" x14ac:dyDescent="0.25">
      <c r="A2" s="1"/>
      <c r="B2" s="69" t="s">
        <v>34</v>
      </c>
      <c r="C2" s="2"/>
      <c r="D2" s="2"/>
      <c r="E2" s="2"/>
      <c r="F2" s="2"/>
      <c r="G2" s="2"/>
      <c r="H2" s="2"/>
      <c r="I2" s="2"/>
      <c r="J2" s="3"/>
      <c r="K2" s="70" t="s">
        <v>1</v>
      </c>
      <c r="L2" s="70"/>
      <c r="M2" s="70"/>
      <c r="N2" s="71">
        <f>Annéecivile</f>
        <v>2017</v>
      </c>
    </row>
    <row r="3" spans="1:14" ht="15" x14ac:dyDescent="0.25">
      <c r="A3" s="1"/>
      <c r="B3" s="69"/>
      <c r="C3" s="4" t="s">
        <v>2</v>
      </c>
      <c r="D3" s="4" t="s">
        <v>3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1"/>
      <c r="K3" s="70"/>
      <c r="L3" s="70"/>
      <c r="M3" s="70"/>
      <c r="N3" s="71"/>
    </row>
    <row r="4" spans="1:14" ht="15" x14ac:dyDescent="0.25">
      <c r="A4" s="1"/>
      <c r="B4" s="69"/>
      <c r="C4" s="5">
        <f>IF(DAY(DecSun1)=1,DecSun1-6,DecSun1+1)</f>
        <v>43066</v>
      </c>
      <c r="D4" s="5">
        <f>IF(DAY(DecSun1)=1,DecSun1-5,DecSun1+2)</f>
        <v>43067</v>
      </c>
      <c r="E4" s="5">
        <f>IF(DAY(DecSun1)=1,DecSun1-4,DecSun1+3)</f>
        <v>43068</v>
      </c>
      <c r="F4" s="5">
        <f>IF(DAY(DecSun1)=1,DecSun1-3,DecSun1+4)</f>
        <v>43069</v>
      </c>
      <c r="G4" s="64">
        <f>IF(DAY(DecSun1)=1,DecSun1-2,DecSun1+5)</f>
        <v>43070</v>
      </c>
      <c r="H4" s="64">
        <v>2</v>
      </c>
      <c r="I4" s="64">
        <v>3</v>
      </c>
      <c r="K4" s="72" t="s">
        <v>8</v>
      </c>
      <c r="L4" s="7">
        <v>4</v>
      </c>
      <c r="M4" s="74" t="s">
        <v>10</v>
      </c>
      <c r="N4" s="74"/>
    </row>
    <row r="5" spans="1:14" ht="15" x14ac:dyDescent="0.25">
      <c r="A5" s="1"/>
      <c r="B5" s="69"/>
      <c r="C5" s="64">
        <v>4</v>
      </c>
      <c r="D5" s="64">
        <v>5</v>
      </c>
      <c r="E5" s="5">
        <v>6</v>
      </c>
      <c r="F5" s="5">
        <v>7</v>
      </c>
      <c r="G5" s="64">
        <v>8</v>
      </c>
      <c r="H5" s="64">
        <v>9</v>
      </c>
      <c r="I5" s="64">
        <v>10</v>
      </c>
      <c r="K5" s="72"/>
      <c r="L5" s="8">
        <v>11</v>
      </c>
      <c r="M5" s="74"/>
      <c r="N5" s="74"/>
    </row>
    <row r="6" spans="1:14" ht="15" x14ac:dyDescent="0.25">
      <c r="A6" s="1"/>
      <c r="B6" s="69"/>
      <c r="C6" s="64">
        <v>11</v>
      </c>
      <c r="D6" s="64">
        <v>12</v>
      </c>
      <c r="E6" s="5">
        <v>13</v>
      </c>
      <c r="F6" s="5">
        <v>14</v>
      </c>
      <c r="G6" s="5">
        <v>15</v>
      </c>
      <c r="H6" s="5">
        <v>16</v>
      </c>
      <c r="I6" s="5">
        <v>17</v>
      </c>
      <c r="K6" s="72"/>
      <c r="L6" s="6" t="s">
        <v>35</v>
      </c>
      <c r="M6" s="73" t="s">
        <v>36</v>
      </c>
      <c r="N6" s="73"/>
    </row>
    <row r="7" spans="1:14" ht="15" x14ac:dyDescent="0.25">
      <c r="A7" s="1"/>
      <c r="B7" s="69"/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>
        <v>23</v>
      </c>
      <c r="I7" s="5">
        <v>24</v>
      </c>
      <c r="J7" s="1"/>
      <c r="K7" s="45"/>
      <c r="L7" s="49"/>
      <c r="M7" s="50"/>
      <c r="N7" s="50"/>
    </row>
    <row r="8" spans="1:14" ht="15" x14ac:dyDescent="0.25">
      <c r="A8" s="1"/>
      <c r="B8" s="69"/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>
        <v>30</v>
      </c>
      <c r="I8" s="5">
        <v>31</v>
      </c>
      <c r="J8" s="1"/>
      <c r="K8" s="72" t="s">
        <v>11</v>
      </c>
      <c r="L8" s="51">
        <v>5</v>
      </c>
      <c r="M8" s="105" t="s">
        <v>21</v>
      </c>
      <c r="N8" s="105"/>
    </row>
    <row r="9" spans="1:14" ht="15" x14ac:dyDescent="0.25">
      <c r="A9" s="1"/>
      <c r="B9" s="69"/>
      <c r="C9" s="5">
        <f>IF(DAY(DecSun1)=1,DecSun1+29,DecSun1+36)</f>
        <v>43101</v>
      </c>
      <c r="D9" s="5">
        <f>IF(DAY(DecSun1)=1,DecSun1+30,DecSun1+37)</f>
        <v>43102</v>
      </c>
      <c r="E9" s="5">
        <f>IF(DAY(DecSun1)=1,DecSun1+31,DecSun1+38)</f>
        <v>43103</v>
      </c>
      <c r="F9" s="5">
        <f>IF(DAY(DecSun1)=1,DecSun1+32,DecSun1+39)</f>
        <v>43104</v>
      </c>
      <c r="G9" s="5">
        <f>IF(DAY(DecSun1)=1,DecSun1+33,DecSun1+40)</f>
        <v>43105</v>
      </c>
      <c r="H9" s="5">
        <f>IF(DAY(DecSun1)=1,DecSun1+34,DecSun1+41)</f>
        <v>43106</v>
      </c>
      <c r="I9" s="5">
        <f>IF(DAY(DecSun1)=1,DecSun1+35,DecSun1+42)</f>
        <v>43107</v>
      </c>
      <c r="J9" s="1"/>
      <c r="K9" s="72"/>
      <c r="L9" s="52">
        <v>12</v>
      </c>
      <c r="M9" s="105"/>
      <c r="N9" s="105"/>
    </row>
    <row r="10" spans="1:14" ht="15" x14ac:dyDescent="0.25">
      <c r="A10" s="1"/>
      <c r="B10" s="69"/>
      <c r="C10" s="13"/>
      <c r="D10" s="13"/>
      <c r="E10" s="13"/>
      <c r="F10" s="13"/>
      <c r="G10" s="13"/>
      <c r="H10" s="13"/>
      <c r="I10" s="13"/>
      <c r="J10" s="39"/>
      <c r="K10" s="72"/>
      <c r="L10" s="53" t="s">
        <v>35</v>
      </c>
      <c r="M10" s="73" t="s">
        <v>36</v>
      </c>
      <c r="N10" s="73"/>
    </row>
    <row r="11" spans="1:14" ht="15" x14ac:dyDescent="0.25">
      <c r="A11" s="1"/>
      <c r="B11" s="75" t="s">
        <v>13</v>
      </c>
      <c r="C11" s="75"/>
      <c r="D11" s="75"/>
      <c r="E11" s="75"/>
      <c r="F11" s="75"/>
      <c r="G11" s="75"/>
      <c r="H11" s="75"/>
      <c r="I11" s="75"/>
      <c r="J11" s="75"/>
      <c r="K11" s="72"/>
      <c r="L11" s="16" t="s">
        <v>35</v>
      </c>
      <c r="M11" s="76" t="s">
        <v>37</v>
      </c>
      <c r="N11" s="76"/>
    </row>
    <row r="12" spans="1:14" ht="15" x14ac:dyDescent="0.25">
      <c r="A12" s="1"/>
      <c r="B12" s="75"/>
      <c r="C12" s="75"/>
      <c r="D12" s="75"/>
      <c r="E12" s="75"/>
      <c r="F12" s="75"/>
      <c r="G12" s="75"/>
      <c r="H12" s="75"/>
      <c r="I12" s="75"/>
      <c r="J12" s="75"/>
      <c r="K12" s="48"/>
      <c r="L12" s="46"/>
      <c r="M12" s="54"/>
      <c r="N12" s="55"/>
    </row>
    <row r="13" spans="1:14" ht="15" x14ac:dyDescent="0.25">
      <c r="B13" s="56" t="s">
        <v>8</v>
      </c>
      <c r="C13" s="108" t="s">
        <v>11</v>
      </c>
      <c r="D13" s="108"/>
      <c r="E13" s="108" t="s">
        <v>15</v>
      </c>
      <c r="F13" s="108"/>
      <c r="G13" s="108" t="s">
        <v>24</v>
      </c>
      <c r="H13" s="108"/>
      <c r="I13" s="109" t="s">
        <v>30</v>
      </c>
      <c r="J13" s="109"/>
      <c r="K13" s="72" t="s">
        <v>18</v>
      </c>
      <c r="L13" s="77" t="s">
        <v>19</v>
      </c>
      <c r="M13" s="77"/>
      <c r="N13" s="77"/>
    </row>
    <row r="14" spans="1:14" ht="15" x14ac:dyDescent="0.25">
      <c r="B14" s="18"/>
      <c r="C14" s="78"/>
      <c r="D14" s="78"/>
      <c r="E14" s="78"/>
      <c r="F14" s="78"/>
      <c r="G14" s="78"/>
      <c r="H14" s="78"/>
      <c r="I14" s="79"/>
      <c r="J14" s="79"/>
      <c r="K14" s="72"/>
      <c r="L14" s="77"/>
      <c r="M14" s="77"/>
      <c r="N14" s="77"/>
    </row>
    <row r="15" spans="1:14" ht="15" x14ac:dyDescent="0.25">
      <c r="B15" s="19"/>
      <c r="C15" s="84"/>
      <c r="D15" s="84"/>
      <c r="E15" s="84"/>
      <c r="F15" s="84"/>
      <c r="G15" s="84"/>
      <c r="H15" s="84"/>
      <c r="I15" s="85"/>
      <c r="J15" s="85"/>
      <c r="K15" s="57"/>
      <c r="L15" s="58"/>
      <c r="M15" s="102"/>
      <c r="N15" s="102"/>
    </row>
    <row r="16" spans="1:14" ht="15" x14ac:dyDescent="0.25">
      <c r="B16" s="18"/>
      <c r="C16" s="82"/>
      <c r="D16" s="82"/>
      <c r="E16" s="82"/>
      <c r="F16" s="82"/>
      <c r="G16" s="82"/>
      <c r="H16" s="82"/>
      <c r="I16" s="83"/>
      <c r="J16" s="83"/>
      <c r="K16" s="72" t="s">
        <v>15</v>
      </c>
      <c r="L16" s="77" t="s">
        <v>20</v>
      </c>
      <c r="M16" s="77"/>
      <c r="N16" s="77"/>
    </row>
    <row r="17" spans="2:14" ht="15" x14ac:dyDescent="0.25">
      <c r="B17" s="19"/>
      <c r="C17" s="84"/>
      <c r="D17" s="84"/>
      <c r="E17" s="84"/>
      <c r="F17" s="84"/>
      <c r="G17" s="84"/>
      <c r="H17" s="84"/>
      <c r="I17" s="86"/>
      <c r="J17" s="86"/>
      <c r="K17" s="72"/>
      <c r="L17" s="77"/>
      <c r="M17" s="77"/>
      <c r="N17" s="77"/>
    </row>
    <row r="18" spans="2:14" ht="15" x14ac:dyDescent="0.25">
      <c r="B18" s="21"/>
      <c r="C18" s="82"/>
      <c r="D18" s="82"/>
      <c r="E18" s="82"/>
      <c r="F18" s="82"/>
      <c r="G18" s="82"/>
      <c r="H18" s="82"/>
      <c r="I18" s="83"/>
      <c r="J18" s="83"/>
      <c r="K18" s="72"/>
      <c r="L18" s="24">
        <v>1</v>
      </c>
      <c r="M18" s="74" t="s">
        <v>21</v>
      </c>
      <c r="N18" s="74"/>
    </row>
    <row r="19" spans="2:14" ht="15" x14ac:dyDescent="0.25">
      <c r="B19" s="19"/>
      <c r="C19" s="84"/>
      <c r="D19" s="84"/>
      <c r="E19" s="84"/>
      <c r="F19" s="84"/>
      <c r="G19" s="84"/>
      <c r="H19" s="84"/>
      <c r="I19" s="86"/>
      <c r="J19" s="86"/>
      <c r="K19" s="72"/>
      <c r="L19" s="27">
        <v>8</v>
      </c>
      <c r="M19" s="74"/>
      <c r="N19" s="74"/>
    </row>
    <row r="20" spans="2:14" ht="15" x14ac:dyDescent="0.25">
      <c r="B20" s="18"/>
      <c r="C20" s="82"/>
      <c r="D20" s="82"/>
      <c r="E20" s="82"/>
      <c r="F20" s="82"/>
      <c r="G20" s="87" t="s">
        <v>22</v>
      </c>
      <c r="H20" s="87"/>
      <c r="I20" s="83"/>
      <c r="J20" s="83"/>
      <c r="K20" s="72"/>
      <c r="L20" s="25" t="s">
        <v>35</v>
      </c>
      <c r="M20" s="74"/>
      <c r="N20" s="74"/>
    </row>
    <row r="21" spans="2:14" ht="15" x14ac:dyDescent="0.25">
      <c r="B21" s="19"/>
      <c r="C21" s="84"/>
      <c r="D21" s="84"/>
      <c r="E21" s="84"/>
      <c r="F21" s="84"/>
      <c r="G21" s="88" t="s">
        <v>23</v>
      </c>
      <c r="H21" s="88"/>
      <c r="I21" s="85"/>
      <c r="J21" s="85"/>
      <c r="K21" s="57"/>
      <c r="L21" s="58"/>
      <c r="M21" s="102"/>
      <c r="N21" s="102"/>
    </row>
    <row r="22" spans="2:14" ht="15" x14ac:dyDescent="0.25">
      <c r="B22" s="18"/>
      <c r="C22" s="82"/>
      <c r="D22" s="82"/>
      <c r="E22" s="82"/>
      <c r="F22" s="82"/>
      <c r="G22" s="88"/>
      <c r="H22" s="88"/>
      <c r="I22" s="83"/>
      <c r="J22" s="83"/>
      <c r="K22" s="72" t="s">
        <v>24</v>
      </c>
      <c r="L22" s="59" t="s">
        <v>35</v>
      </c>
      <c r="M22" s="89" t="s">
        <v>38</v>
      </c>
      <c r="N22" s="89"/>
    </row>
    <row r="23" spans="2:14" ht="15" x14ac:dyDescent="0.25">
      <c r="B23" s="19"/>
      <c r="C23" s="84"/>
      <c r="D23" s="84"/>
      <c r="E23" s="84"/>
      <c r="F23" s="84"/>
      <c r="G23" s="88"/>
      <c r="H23" s="88"/>
      <c r="I23" s="86"/>
      <c r="J23" s="86"/>
      <c r="K23" s="72"/>
      <c r="L23" s="24">
        <v>2</v>
      </c>
      <c r="M23" s="74" t="s">
        <v>21</v>
      </c>
      <c r="N23" s="74"/>
    </row>
    <row r="24" spans="2:14" ht="15" x14ac:dyDescent="0.25">
      <c r="B24" s="18"/>
      <c r="C24" s="82"/>
      <c r="D24" s="82"/>
      <c r="E24" s="82"/>
      <c r="F24" s="82"/>
      <c r="G24" s="82"/>
      <c r="H24" s="82"/>
      <c r="I24" s="83"/>
      <c r="J24" s="83"/>
      <c r="K24" s="72"/>
      <c r="L24" s="25">
        <v>9</v>
      </c>
      <c r="M24" s="74"/>
      <c r="N24" s="74"/>
    </row>
    <row r="25" spans="2:14" ht="15" x14ac:dyDescent="0.25">
      <c r="B25" s="19"/>
      <c r="C25" s="84"/>
      <c r="D25" s="84"/>
      <c r="E25" s="84"/>
      <c r="F25" s="84"/>
      <c r="G25" s="84"/>
      <c r="H25" s="84"/>
      <c r="I25" s="110" t="s">
        <v>25</v>
      </c>
      <c r="J25" s="110"/>
      <c r="K25" s="9"/>
    </row>
    <row r="26" spans="2:14" ht="15" x14ac:dyDescent="0.25">
      <c r="B26" s="26" t="s">
        <v>26</v>
      </c>
      <c r="C26" s="87" t="s">
        <v>27</v>
      </c>
      <c r="D26" s="87"/>
      <c r="E26" s="87" t="s">
        <v>27</v>
      </c>
      <c r="F26" s="87"/>
      <c r="G26" s="82"/>
      <c r="H26" s="82"/>
      <c r="I26" s="100" t="s">
        <v>28</v>
      </c>
      <c r="J26" s="100"/>
      <c r="K26" s="72" t="s">
        <v>30</v>
      </c>
      <c r="L26" s="24">
        <v>3</v>
      </c>
      <c r="M26" s="74" t="s">
        <v>10</v>
      </c>
      <c r="N26" s="74"/>
    </row>
    <row r="27" spans="2:14" ht="15" x14ac:dyDescent="0.25">
      <c r="B27" s="92" t="s">
        <v>29</v>
      </c>
      <c r="C27" s="88" t="s">
        <v>23</v>
      </c>
      <c r="D27" s="88"/>
      <c r="E27" s="88" t="s">
        <v>23</v>
      </c>
      <c r="F27" s="88"/>
      <c r="G27" s="84"/>
      <c r="H27" s="84"/>
      <c r="I27" s="100"/>
      <c r="J27" s="100"/>
      <c r="K27" s="72"/>
      <c r="L27" s="27">
        <v>10</v>
      </c>
      <c r="M27" s="74"/>
      <c r="N27" s="74"/>
    </row>
    <row r="28" spans="2:14" ht="15" x14ac:dyDescent="0.25">
      <c r="B28" s="92"/>
      <c r="C28" s="88"/>
      <c r="D28" s="88"/>
      <c r="E28" s="88"/>
      <c r="F28" s="88"/>
      <c r="G28" s="82"/>
      <c r="H28" s="82"/>
      <c r="I28" s="100"/>
      <c r="J28" s="100"/>
      <c r="K28" s="72"/>
      <c r="L28" s="28" t="s">
        <v>35</v>
      </c>
      <c r="M28" s="74"/>
      <c r="N28" s="74"/>
    </row>
    <row r="29" spans="2:14" ht="15" x14ac:dyDescent="0.25">
      <c r="B29" s="92"/>
      <c r="C29" s="88"/>
      <c r="D29" s="88"/>
      <c r="E29" s="88"/>
      <c r="F29" s="88"/>
      <c r="G29" s="84"/>
      <c r="H29" s="84"/>
      <c r="I29" s="85"/>
      <c r="J29" s="85"/>
      <c r="K29" s="60"/>
      <c r="L29" s="32"/>
      <c r="M29" s="61"/>
      <c r="N29" s="61"/>
    </row>
    <row r="30" spans="2:14" ht="15" x14ac:dyDescent="0.25">
      <c r="B30" s="92"/>
      <c r="C30" s="88"/>
      <c r="D30" s="88"/>
      <c r="E30" s="88"/>
      <c r="F30" s="88"/>
      <c r="G30" s="82"/>
      <c r="H30" s="82"/>
      <c r="I30" s="93"/>
      <c r="J30" s="93"/>
      <c r="K30" s="60"/>
      <c r="L30" s="32"/>
      <c r="M30" s="61"/>
      <c r="N30" s="61"/>
    </row>
    <row r="31" spans="2:14" ht="15" x14ac:dyDescent="0.25">
      <c r="B31" s="92"/>
      <c r="C31" s="88"/>
      <c r="D31" s="88"/>
      <c r="E31" s="88"/>
      <c r="F31" s="88"/>
      <c r="G31" s="84"/>
      <c r="H31" s="84"/>
      <c r="I31" s="101"/>
      <c r="J31" s="101"/>
      <c r="K31" s="31"/>
      <c r="L31" s="62"/>
      <c r="M31" s="111"/>
      <c r="N31" s="111"/>
    </row>
    <row r="32" spans="2:14" ht="15" x14ac:dyDescent="0.25">
      <c r="B32" s="18"/>
      <c r="C32" s="82"/>
      <c r="D32" s="82"/>
      <c r="E32" s="82"/>
      <c r="F32" s="82"/>
      <c r="G32" s="82"/>
      <c r="H32" s="82"/>
      <c r="I32" s="113"/>
      <c r="J32" s="113"/>
      <c r="K32" s="31"/>
      <c r="L32" s="46"/>
      <c r="M32" s="114"/>
      <c r="N32" s="114"/>
    </row>
    <row r="33" spans="2:14" ht="15" x14ac:dyDescent="0.25">
      <c r="B33" s="33"/>
      <c r="C33" s="95"/>
      <c r="D33" s="95"/>
      <c r="E33" s="95"/>
      <c r="F33" s="95"/>
      <c r="G33" s="95"/>
      <c r="H33" s="95"/>
      <c r="I33" s="96"/>
      <c r="J33" s="96"/>
      <c r="K33" s="34"/>
      <c r="L33" s="35"/>
      <c r="M33" s="112"/>
      <c r="N33" s="112"/>
    </row>
  </sheetData>
  <mergeCells count="99">
    <mergeCell ref="C32:D32"/>
    <mergeCell ref="E32:F32"/>
    <mergeCell ref="G32:H32"/>
    <mergeCell ref="I32:J32"/>
    <mergeCell ref="M32:N32"/>
    <mergeCell ref="C33:D33"/>
    <mergeCell ref="E33:F33"/>
    <mergeCell ref="G33:H33"/>
    <mergeCell ref="I33:J33"/>
    <mergeCell ref="M33:N33"/>
    <mergeCell ref="M31:N31"/>
    <mergeCell ref="B27:B31"/>
    <mergeCell ref="C27:D31"/>
    <mergeCell ref="E27:F31"/>
    <mergeCell ref="G27:H27"/>
    <mergeCell ref="G28:H28"/>
    <mergeCell ref="G29:H29"/>
    <mergeCell ref="M26:N28"/>
    <mergeCell ref="I29:J29"/>
    <mergeCell ref="G30:H30"/>
    <mergeCell ref="I30:J30"/>
    <mergeCell ref="G31:H31"/>
    <mergeCell ref="I31:J31"/>
    <mergeCell ref="C26:D26"/>
    <mergeCell ref="E26:F26"/>
    <mergeCell ref="G26:H26"/>
    <mergeCell ref="I26:J28"/>
    <mergeCell ref="K26:K28"/>
    <mergeCell ref="G24:H24"/>
    <mergeCell ref="I24:J24"/>
    <mergeCell ref="C25:D25"/>
    <mergeCell ref="E25:F25"/>
    <mergeCell ref="G25:H25"/>
    <mergeCell ref="I25:J25"/>
    <mergeCell ref="C21:D21"/>
    <mergeCell ref="E21:F21"/>
    <mergeCell ref="G21:H23"/>
    <mergeCell ref="I21:J21"/>
    <mergeCell ref="M21:N21"/>
    <mergeCell ref="C22:D22"/>
    <mergeCell ref="E22:F22"/>
    <mergeCell ref="I22:J22"/>
    <mergeCell ref="K22:K24"/>
    <mergeCell ref="M22:N22"/>
    <mergeCell ref="C23:D23"/>
    <mergeCell ref="E23:F23"/>
    <mergeCell ref="I23:J23"/>
    <mergeCell ref="M23:N24"/>
    <mergeCell ref="C24:D24"/>
    <mergeCell ref="E24:F24"/>
    <mergeCell ref="E19:F19"/>
    <mergeCell ref="G19:H19"/>
    <mergeCell ref="I19:J19"/>
    <mergeCell ref="C20:D20"/>
    <mergeCell ref="E20:F20"/>
    <mergeCell ref="G20:H20"/>
    <mergeCell ref="I20:J20"/>
    <mergeCell ref="L16:N17"/>
    <mergeCell ref="C17:D17"/>
    <mergeCell ref="E17:F17"/>
    <mergeCell ref="G17:H17"/>
    <mergeCell ref="I17:J17"/>
    <mergeCell ref="C16:D16"/>
    <mergeCell ref="E16:F16"/>
    <mergeCell ref="G16:H16"/>
    <mergeCell ref="I16:J16"/>
    <mergeCell ref="K16:K20"/>
    <mergeCell ref="C18:D18"/>
    <mergeCell ref="E18:F18"/>
    <mergeCell ref="G18:H18"/>
    <mergeCell ref="I18:J18"/>
    <mergeCell ref="M18:N20"/>
    <mergeCell ref="C19:D19"/>
    <mergeCell ref="M15:N15"/>
    <mergeCell ref="M11:N11"/>
    <mergeCell ref="C13:D13"/>
    <mergeCell ref="E13:F13"/>
    <mergeCell ref="G13:H13"/>
    <mergeCell ref="I13:J13"/>
    <mergeCell ref="K13:K14"/>
    <mergeCell ref="L13:N14"/>
    <mergeCell ref="C14:D14"/>
    <mergeCell ref="E14:F14"/>
    <mergeCell ref="G14:H14"/>
    <mergeCell ref="I14:J14"/>
    <mergeCell ref="C15:D15"/>
    <mergeCell ref="E15:F15"/>
    <mergeCell ref="G15:H15"/>
    <mergeCell ref="I15:J15"/>
    <mergeCell ref="B2:B10"/>
    <mergeCell ref="K2:M3"/>
    <mergeCell ref="N2:N3"/>
    <mergeCell ref="K4:K6"/>
    <mergeCell ref="M4:N5"/>
    <mergeCell ref="M6:N6"/>
    <mergeCell ref="K8:K11"/>
    <mergeCell ref="M8:N9"/>
    <mergeCell ref="M10:N10"/>
    <mergeCell ref="B11:J12"/>
  </mergeCells>
  <conditionalFormatting sqref="B14:C27 E14:E25 G14:G21 G24:G31 I14:I26 I29:I31">
    <cfRule type="expression" dxfId="7" priority="6" stopIfTrue="1">
      <formula>B14&lt;&gt;""</formula>
    </cfRule>
  </conditionalFormatting>
  <conditionalFormatting sqref="B32:C33 E32:E33 G32:G33 I32:I33">
    <cfRule type="expression" dxfId="6" priority="7" stopIfTrue="1">
      <formula>B32&lt;&gt;""</formula>
    </cfRule>
  </conditionalFormatting>
  <conditionalFormatting sqref="E26:E27">
    <cfRule type="expression" dxfId="5" priority="8" stopIfTrue="1">
      <formula>E26&lt;&gt;""</formula>
    </cfRule>
  </conditionalFormatting>
  <conditionalFormatting sqref="C8:I10">
    <cfRule type="expression" dxfId="4" priority="4" stopIfTrue="1">
      <formula>AND(DAY(C8)&gt;=1,DAY(C8)&lt;=15)</formula>
    </cfRule>
  </conditionalFormatting>
  <conditionalFormatting sqref="C4:H4">
    <cfRule type="expression" dxfId="3" priority="2" stopIfTrue="1">
      <formula>DAY(C4)&gt;8</formula>
    </cfRule>
  </conditionalFormatting>
  <conditionalFormatting sqref="C4:H4">
    <cfRule type="expression" dxfId="2" priority="3" stopIfTrue="1">
      <formula>VLOOKUP(DAY(C4),joursdeaffectation,1,FALSE)=DAY(C4)</formula>
    </cfRule>
  </conditionalFormatting>
  <conditionalFormatting sqref="I4 C5:I7">
    <cfRule type="expression" dxfId="1" priority="1" stopIfTrue="1">
      <formula>VLOOKUP(DAY(C4),joursdeaffectation,1,FALSE)=DAY(C4)</formula>
    </cfRule>
  </conditionalFormatting>
  <conditionalFormatting sqref="C8:I9">
    <cfRule type="expression" dxfId="0" priority="5" stopIfTrue="1">
      <formula>VLOOKUP(DAY(C8),joursdeaffectation,1,FALSE)=DAY(C8)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SEPTEMBRE 2017</vt:lpstr>
      <vt:lpstr>OCTOBRE 2017</vt:lpstr>
      <vt:lpstr>NOVEMBRE 2017</vt:lpstr>
      <vt:lpstr>DECEMBRE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2017-09-12T11:48:49Z</dcterms:modified>
</cp:coreProperties>
</file>